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_xlnm._FilterDatabase" localSheetId="4" hidden="1">'ФЛК (обязательный)'!$A$1:$A$138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2">'Раздел 3'!$A$1:$P$15</definedName>
    <definedName name="_xlnm.Print_Area" localSheetId="1">'Разделы 1, 2'!$A$1:$P$22</definedName>
    <definedName name="_xlnm.Print_Area" localSheetId="3">'Разделы 4, 5'!$A$1:$Q$24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<sst xmlns="http://schemas.openxmlformats.org/spreadsheetml/2006/main" count="525" uniqueCount="399">
  <si>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</si>
  <si>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</si>
  <si>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</si>
  <si>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</si>
  <si>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</si>
  <si>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</si>
  <si>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</si>
  <si>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</si>
  <si>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</si>
  <si>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</si>
  <si>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</si>
  <si>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</si>
  <si>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</si>
  <si>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</si>
  <si>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</si>
  <si>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</si>
  <si>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</si>
  <si>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</si>
  <si>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</si>
  <si>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</si>
  <si>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</si>
  <si>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</si>
  <si>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</si>
  <si>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</si>
  <si>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</si>
  <si>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</si>
  <si>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</si>
  <si>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</si>
  <si>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</si>
  <si>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</si>
  <si>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</si>
  <si>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</si>
  <si>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</si>
  <si>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</si>
  <si>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</si>
  <si>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</si>
  <si>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</si>
  <si>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</si>
  <si>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</si>
  <si>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</si>
  <si>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</si>
  <si>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</si>
  <si>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</si>
  <si>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</si>
  <si>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</si>
  <si>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</si>
  <si>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</si>
  <si>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</si>
  <si>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</si>
  <si>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</si>
  <si>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</si>
  <si>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</si>
  <si>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</si>
  <si>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</si>
  <si>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</si>
  <si>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</si>
  <si>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</si>
  <si>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</si>
  <si>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</si>
  <si>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</si>
  <si>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</si>
  <si>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</si>
  <si>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</si>
  <si>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</si>
  <si>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</si>
  <si>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</si>
  <si>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</si>
  <si>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</si>
  <si>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</si>
  <si>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</si>
  <si>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</si>
  <si>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</si>
  <si>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</si>
  <si>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</si>
  <si>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</si>
  <si>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</si>
  <si>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</si>
  <si>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</si>
  <si>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</si>
  <si>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</si>
  <si>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</si>
  <si>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</si>
  <si>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</si>
  <si>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</si>
  <si>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</si>
  <si>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</si>
  <si>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</si>
  <si>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</si>
  <si>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</si>
  <si>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</si>
  <si>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</si>
  <si>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</si>
  <si>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</si>
  <si>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</si>
  <si>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</si>
  <si>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</si>
  <si>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</si>
  <si>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</si>
  <si>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</si>
  <si>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</si>
  <si>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</si>
  <si>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</si>
  <si>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</si>
  <si>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</si>
  <si>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</si>
  <si>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</si>
  <si>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</si>
  <si>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</si>
  <si>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</si>
  <si>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</si>
  <si>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</si>
  <si>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</si>
  <si>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</si>
  <si>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</si>
  <si>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</si>
  <si>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</si>
  <si>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</si>
  <si>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</si>
  <si>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</si>
  <si>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</si>
  <si>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номер телефона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</si>
  <si>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</si>
  <si>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</si>
  <si>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</si>
  <si>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</si>
  <si>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</si>
  <si>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</si>
  <si>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</si>
  <si>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</si>
  <si>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</si>
  <si>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</si>
  <si>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</si>
  <si>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</si>
  <si>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</si>
  <si>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</si>
  <si>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</si>
  <si>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</si>
  <si>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</si>
  <si>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</si>
  <si>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</si>
  <si>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</si>
  <si>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</si>
  <si>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</si>
  <si>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</si>
  <si>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</si>
  <si>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</si>
  <si>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</si>
  <si>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</si>
  <si>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</si>
  <si>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</si>
  <si>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</si>
  <si>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</si>
  <si>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</si>
  <si>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</si>
  <si>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</si>
  <si>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</si>
  <si>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</si>
  <si>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</si>
  <si>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</si>
  <si>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</si>
  <si>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</si>
  <si>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</si>
  <si>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</si>
  <si>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</si>
  <si>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</si>
  <si>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</si>
  <si>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</si>
  <si>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</si>
  <si>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</si>
  <si>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</si>
  <si>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</si>
  <si>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</si>
  <si>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</si>
  <si>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</si>
  <si>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</si>
  <si>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</si>
  <si>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</si>
  <si>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</si>
  <si>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</si>
  <si>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</si>
  <si>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</si>
  <si>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</si>
  <si>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</si>
  <si>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</si>
  <si>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</si>
  <si>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</si>
  <si>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</si>
  <si>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</si>
  <si>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</si>
  <si>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</si>
  <si>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</si>
  <si>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</si>
  <si>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</si>
  <si>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</si>
  <si>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</si>
  <si>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апелляционной инстанции*</t>
  </si>
  <si>
    <t xml:space="preserve"> с оставле-нием решения I инстанции без изменения*</t>
  </si>
  <si>
    <t>с возвра-щением дела на новое апелляционное, кассационное рас-смотрение (для Суд.коллегии ВС РФ)*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</si>
  <si>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</si>
  <si>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</si>
  <si>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</si>
  <si>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</si>
  <si>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</si>
  <si>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</si>
  <si>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Cтатус</t>
  </si>
  <si>
    <t>Код формулы</t>
  </si>
  <si>
    <t>Формула</t>
  </si>
  <si>
    <t>Описание формулы</t>
  </si>
  <si>
    <t>Ф.F9r разд.4 стл.9 стр.1=0</t>
  </si>
  <si>
    <t>в разд.4 графа 9 не должна заполняться</t>
  </si>
  <si>
    <t>Ф.F9r разд.4 стл.9 стр.2=0</t>
  </si>
  <si>
    <t>Ф.F9r разд.4 стл.9 стр.3=0</t>
  </si>
  <si>
    <t>Ф.F9r разд.4 стл.9 стр.4=0</t>
  </si>
  <si>
    <t>Ф.F9r разд.4 стл.9 стр.5=0</t>
  </si>
  <si>
    <t>Ф.F9r разд.1 стл.3 стр.1=0</t>
  </si>
  <si>
    <t>в разд.1 графа 3 заполняется только Верховным Судом РФ</t>
  </si>
  <si>
    <t>Ф.F9r разд.4 стл.9 стр.1=Ф.F9r разд.3 стл.9 сумма стр.3-4</t>
  </si>
  <si>
    <t>в разд.4 графа 9 стр.1 равна графе 9 стр.3-4 разд.3</t>
  </si>
  <si>
    <t>Ф.F9r разд.4 стл.14 стр.1=Ф.F9r разд.2 стл.7 стр.1</t>
  </si>
  <si>
    <t>графа 14 стр.1 раздела 4 равна графе 7 стр.1 раздела 2</t>
  </si>
  <si>
    <t>Ф.F9r разд.1 стл.10 стр.1&lt;=Ф.F9r разд.1 стл.7 стр.1</t>
  </si>
  <si>
    <t>в разд.1 графа 10 меньше графы 7</t>
  </si>
  <si>
    <t>Ф.F9r разд.4 стл.11 стр.1=Ф.F9r разд.3 стл.11 стр.1</t>
  </si>
  <si>
    <t>графы 11-12 строки 1 раздела 4 равны тем же графам строки 1 раздела 3</t>
  </si>
  <si>
    <t>Ф.F9r разд.4 стл.12 стр.1=Ф.F9r разд.3 стл.12 стр.1</t>
  </si>
  <si>
    <t>Ф.F9r разд.4 стл.13 стр.1=Ф.F9r разд.3 стл.13 стр.1+Ф.F9r разд.3 стл.7 стр.2+Ф.F9r разд.3 стл.8 стр.2+Ф.F9r разд.3 стл.10 стр.2</t>
  </si>
  <si>
    <t>гр.13.стр.1 разд.4 равна сумме граф 7-8,10 стр.2 и гр.13 стр.1 разд.3</t>
  </si>
  <si>
    <t>Ф.F9r разд.2 стл.10 стр.1&lt;=Ф.F9r разд.2 стл.7 стр.1</t>
  </si>
  <si>
    <t>в разд.2 графа 10 меньше графы 7</t>
  </si>
  <si>
    <t>Ф.F9r разд.2 стл.10 стр.2&lt;=Ф.F9r разд.2 стл.7 стр.2</t>
  </si>
  <si>
    <t>Ф.F9r разд.2 стл.10 стр.3&lt;=Ф.F9r разд.2 стл.7 стр.3</t>
  </si>
  <si>
    <t>Ф.F9r разд.2 стл.10 стр.4&lt;=Ф.F9r разд.2 стл.7 стр.4</t>
  </si>
  <si>
    <t>Ф.F9r разд.2 стл.10 стр.5&lt;=Ф.F9r разд.2 стл.7 стр.5</t>
  </si>
  <si>
    <t>Ф.F9r разд.4 стл.1 стр.1=Ф.F9r разд.3 стл.1 стр.1</t>
  </si>
  <si>
    <t>графы 1-6 строки 1 раздела 4 равны тем же графам строки 1 раздела 3</t>
  </si>
  <si>
    <t>Ф.F9r разд.4 стл.2 стр.1=Ф.F9r разд.3 стл.2 стр.1</t>
  </si>
  <si>
    <t>Ф.F9r разд.4 стл.3 стр.1=Ф.F9r разд.3 стл.3 стр.1</t>
  </si>
  <si>
    <t>Ф.F9r разд.4 стл.4 стр.1=Ф.F9r разд.3 стл.4 стр.1</t>
  </si>
  <si>
    <t>Ф.F9r разд.4 стл.5 стр.1=Ф.F9r разд.3 стл.5 стр.1</t>
  </si>
  <si>
    <t>Ф.F9r разд.4 стл.6 стр.1=Ф.F9r разд.3 стл.6 стр.1</t>
  </si>
  <si>
    <t>Ф.F9r разд.4 стл.7 стр.1+Ф.F9r разд.4 стл.10 стр.1=Ф.F9r разд.3 стл.7 стр.2+Ф.F9r разд.3 стл.10 стр.2</t>
  </si>
  <si>
    <t>графы 7-8,10 стр.2 разд.3 равны гр.7-8,10 стр.1 разд.4</t>
  </si>
  <si>
    <t>Ф.F9r разд.4 стл.8 стр.1+Ф.F9r разд.4 стл.10 стр.1=Ф.F9r разд.3 стл.8 стр.2+Ф.F9r разд.3 стл.10 стр.2</t>
  </si>
  <si>
    <t>Ф.F9r разд.1 стл.9 стр.1&lt;=Ф.F9r разд.1 стл.7 стр.1</t>
  </si>
  <si>
    <t>в разд.1 графа 9 меньше графы 7</t>
  </si>
  <si>
    <t>Ф.F9r разд.1 стл.8 стр.1=0</t>
  </si>
  <si>
    <t>в разд.1 графа 8 заполняется только Верховным Судом РФ</t>
  </si>
  <si>
    <t>Ф.F9r разд.4 стл.1 стр.1=Ф.F9r разд.4 стл.1 сумма стр.2-5</t>
  </si>
  <si>
    <t>в разд.4 по графам строка 1 равна сумме строк 2-5</t>
  </si>
  <si>
    <t>Ф.F9r разд.4 стл.2 стр.1=Ф.F9r разд.4 стл.2 сумма стр.2-5</t>
  </si>
  <si>
    <t>Ф.F9r разд.4 стл.3 стр.1=Ф.F9r разд.4 стл.3 сумма стр.2-5</t>
  </si>
  <si>
    <t>Ф.F9r разд.4 стл.4 стр.1=Ф.F9r разд.4 стл.4 сумма стр.2-5</t>
  </si>
  <si>
    <t>Ф.F9r разд.4 стл.5 стр.1=Ф.F9r разд.4 стл.5 сумма стр.2-5</t>
  </si>
  <si>
    <t>Ф.F9r разд.4 стл.6 стр.1=Ф.F9r разд.4 стл.6 сумма стр.2-5</t>
  </si>
  <si>
    <t>Ф.F9r разд.4 стл.7 стр.1=Ф.F9r разд.4 стл.7 сумма стр.2-5</t>
  </si>
  <si>
    <t>Ф.F9r разд.4 стл.8 стр.1=Ф.F9r разд.4 стл.8 сумма стр.2-5</t>
  </si>
  <si>
    <t>Ф.F9r разд.4 стл.9 стр.1=Ф.F9r разд.4 стл.9 сумма стр.2-5</t>
  </si>
  <si>
    <t>Ф.F9r разд.4 стл.10 стр.1=Ф.F9r разд.4 стл.10 сумма стр.2-5</t>
  </si>
  <si>
    <t>Ф.F9r разд.4 стл.11 стр.1=Ф.F9r разд.4 стл.11 сумма стр.2-5</t>
  </si>
  <si>
    <t>Ф.F9r разд.4 стл.12 стр.1=Ф.F9r разд.4 стл.12 сумма стр.2-5</t>
  </si>
  <si>
    <t>Ф.F9r разд.4 стл.13 стр.1=Ф.F9r разд.4 стл.13 сумма стр.2-5</t>
  </si>
  <si>
    <t>Ф.F9r разд.4 стл.14 стр.1=Ф.F9r разд.4 стл.14 сумма стр.2-5</t>
  </si>
  <si>
    <t>Ф.F9r разд.4 стл.5 стр.1=Ф.F9r разд.4 сумма стл.1-4 стр.1</t>
  </si>
  <si>
    <t>в разд.4 графа 5 равна сумме граф 1-4</t>
  </si>
  <si>
    <t>Ф.F9r разд.4 стл.5 стр.2=Ф.F9r разд.4 сумма стл.1-4 стр.2</t>
  </si>
  <si>
    <t>Ф.F9r разд.4 стл.5 стр.3=Ф.F9r разд.4 сумма стл.1-4 стр.3</t>
  </si>
  <si>
    <t>Ф.F9r разд.4 стл.5 стр.4=Ф.F9r разд.4 сумма стл.1-4 стр.4</t>
  </si>
  <si>
    <t>Ф.F9r разд.4 стл.5 стр.5=Ф.F9r разд.4 сумма стл.1-4 стр.5</t>
  </si>
  <si>
    <t>Ф.F9r разд.2 стл.1 стр.1=Ф.F9r разд.2 стл.1 сумма стр.2-5</t>
  </si>
  <si>
    <t>в разд.2 строка 1 равна сумме строк 2-5</t>
  </si>
  <si>
    <t>Ф.F9r разд.2 стл.2 стр.1=Ф.F9r разд.2 стл.2 сумма стр.2-5</t>
  </si>
  <si>
    <t>Ф.F9r разд.2 стл.3 стр.1=Ф.F9r разд.2 стл.3 сумма стр.2-5</t>
  </si>
  <si>
    <t>Ф.F9r разд.2 стл.4 стр.1=Ф.F9r разд.2 стл.4 сумма стр.2-5</t>
  </si>
  <si>
    <t>Ф.F9r разд.2 стл.5 стр.1=Ф.F9r разд.2 стл.5 сумма стр.2-5</t>
  </si>
  <si>
    <t>Ф.F9r разд.2 стл.6 стр.1=Ф.F9r разд.2 стл.6 сумма стр.2-5</t>
  </si>
  <si>
    <t>Ф.F9r разд.2 стл.7 стр.1=Ф.F9r разд.2 стл.7 сумма стр.2-5</t>
  </si>
  <si>
    <t>Ф.F9r разд.2 стл.8 стр.1=Ф.F9r разд.2 стл.8 сумма стр.2-5</t>
  </si>
  <si>
    <t>Ф.F9r разд.2 стл.9 стр.1=Ф.F9r разд.2 стл.9 сумма стр.2-5</t>
  </si>
  <si>
    <t>Ф.F9r разд.2 стл.10 стр.1=Ф.F9r разд.2 стл.10 сумма стр.2-5</t>
  </si>
  <si>
    <t>Ф.F9r разд.2 стл.11 стр.1=Ф.F9r разд.2 стл.11 сумма стр.2-5</t>
  </si>
  <si>
    <t>Ф.F9r разд.2 стл.12 стр.1=Ф.F9r разд.2 стл.12 сумма стр.2-5</t>
  </si>
  <si>
    <t>Ф.F9r разд.2 стл.13 стр.1=Ф.F9r разд.2 стл.13 сумма стр.2-5</t>
  </si>
  <si>
    <t>Ф.F9r разд.5 стл.1 стр.1&gt;=1</t>
  </si>
  <si>
    <t>в разд.5 штат судей должен быть заполнен</t>
  </si>
  <si>
    <t>Ф.F9r разд.1 стл.7 стр.1=Ф.F9r разд.1 стл.5 стр.1+Ф.F9r разд.1 стл.6 стр.1</t>
  </si>
  <si>
    <t>в разд.1 графа 7 равна сумме граф 5 и 6</t>
  </si>
  <si>
    <t>Ф.F9r разд.3 стл.13 стр.1+Ф.F9r разд.3 сумма стл.7-8 сумма стр.2-4+Ф.F9r разд.3 стл.10 сумма стр.2-4+Ф.F9r разд.3 стл.9 сумма стр.3-4=Ф.F9r разд.2 стл.3 стр.1+Ф.F9r разд.2 стл.5 стр.1</t>
  </si>
  <si>
    <t>сумма графы 13 строки 1, графы 7,8,10 строк 2-4, графы 9 строк 3-4 раздела 3 равна сумме граф 3 и 5 стр.1 раздела 2</t>
  </si>
  <si>
    <t>Ф.F9r разд.3 стл.9 стр.2=0</t>
  </si>
  <si>
    <t>в разд.3 графа 9 стр.2 не должна заполняться</t>
  </si>
  <si>
    <t>Ф.F9r разд.3 стл.1 стр.3=0</t>
  </si>
  <si>
    <t>в разд.3 стр.3 и 4 не должны заполняться</t>
  </si>
  <si>
    <t>Ф.F9r разд.3 стл.1 стр.4=0</t>
  </si>
  <si>
    <t>Ф.F9r разд.3 стл.2 стр.3=0</t>
  </si>
  <si>
    <t>Ф.F9r разд.3 стл.2 стр.4=0</t>
  </si>
  <si>
    <t>Ф.F9r разд.3 стл.3 стр.3=0</t>
  </si>
  <si>
    <t>Ф.F9r разд.3 стл.3 стр.4=0</t>
  </si>
  <si>
    <t>Ф.F9r разд.3 стл.4 стр.3=0</t>
  </si>
  <si>
    <t>Ф.F9r разд.3 стл.4 стр.4=0</t>
  </si>
  <si>
    <t>Ф.F9r разд.3 стл.5 стр.3=0</t>
  </si>
  <si>
    <t>Ф.F9r разд.3 стл.5 стр.4=0</t>
  </si>
  <si>
    <t>Ф.F9r разд.3 стл.6 стр.3=0</t>
  </si>
  <si>
    <t>Ф.F9r разд.3 стл.6 стр.4=0</t>
  </si>
  <si>
    <t>Ф.F9r разд.3 стл.7 стр.3=0</t>
  </si>
  <si>
    <t>Ф.F9r разд.3 стл.7 стр.4=0</t>
  </si>
  <si>
    <t>Ф.F9r разд.3 стл.8 стр.3=0</t>
  </si>
  <si>
    <t>Ф.F9r разд.3 стл.8 стр.4=0</t>
  </si>
  <si>
    <t>Ф.F9r разд.3 стл.9 стр.3=0</t>
  </si>
  <si>
    <t>Ф.F9r разд.3 стл.9 стр.4=0</t>
  </si>
  <si>
    <t>Ф.F9r разд.3 стл.10 стр.3=0</t>
  </si>
  <si>
    <t>Ф.F9r разд.3 стл.10 стр.4=0</t>
  </si>
  <si>
    <t>Ф.F9r разд.3 стл.11 стр.3=0</t>
  </si>
  <si>
    <t>Ф.F9r разд.3 стл.11 стр.4=0</t>
  </si>
  <si>
    <t>Ф.F9r разд.3 стл.12 стр.3=0</t>
  </si>
  <si>
    <t>Ф.F9r разд.3 стл.12 стр.4=0</t>
  </si>
  <si>
    <t>Ф.F9r разд.3 стл.13 стр.3=0</t>
  </si>
  <si>
    <t>Ф.F9r разд.3 стл.13 стр.4=0</t>
  </si>
  <si>
    <t>Ф.F9r разд.5 стл.1 стр.2=1</t>
  </si>
  <si>
    <t xml:space="preserve">в разд.5  стр.2 графа 1 = 1 </t>
  </si>
  <si>
    <t>Ф.F9r разд.3 стл.7 стр.1=0</t>
  </si>
  <si>
    <t>в разд.3 графы 7-10 стр. 1 не должны заполняться</t>
  </si>
  <si>
    <t>Ф.F9r разд.3 стл.8 стр.1=0</t>
  </si>
  <si>
    <t>Ф.F9r разд.3 стл.9 стр.1=0</t>
  </si>
  <si>
    <t>Ф.F9r разд.3 стл.10 стр.1=0</t>
  </si>
  <si>
    <t>Ф.F9r разд.3 стл.12 стр.1&lt;=Ф.F9r разд.3 стл.11 стр.1</t>
  </si>
  <si>
    <t>в разд.3 графа 12 меньше графы 11</t>
  </si>
  <si>
    <t>Ф.F9r разд.3 стл.12 стр.2&lt;=Ф.F9r разд.3 стл.11 стр.2</t>
  </si>
  <si>
    <t>Ф.F9r разд.3 стл.12 стр.3&lt;=Ф.F9r разд.3 стл.11 стр.3</t>
  </si>
  <si>
    <t>Ф.F9r разд.3 стл.12 стр.4&lt;=Ф.F9r разд.3 стл.11 стр.4</t>
  </si>
  <si>
    <t>Ф.F9r разд.3 стл.13 стр.1=Ф.F9r разд.3 сумма стл.5-11 стр.1</t>
  </si>
  <si>
    <t xml:space="preserve">в разд.3 графа 13 равна сумме граф 5-11. </t>
  </si>
  <si>
    <t>Ф.F9r разд.3 стл.13 стр.2=Ф.F9r разд.3 сумма стл.5-11 стр.2</t>
  </si>
  <si>
    <t>Ф.F9r разд.3 стл.13 стр.3=Ф.F9r разд.3 сумма стл.5-11 стр.3</t>
  </si>
  <si>
    <t>Ф.F9r разд.3 стл.13 стр.4=Ф.F9r разд.3 сумма стл.5-11 стр.4</t>
  </si>
  <si>
    <t>Ф.F9r разд.3 стл.5 стр.1=Ф.F9r разд.3 сумма стл.1-4 стр.1</t>
  </si>
  <si>
    <t xml:space="preserve">в разд.3 графа 5 равна сумме граф 1-4. 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</si>
  <si>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</si>
  <si>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</si>
  <si>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</si>
  <si>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разд.4 стл.13 стр.1=Ф.F9r разд.4 сумма стл.5-11 стр.1</t>
  </si>
  <si>
    <t>в разд.4 графа 13 по стр.1-5 равна сумме граф 5-11</t>
  </si>
  <si>
    <t>Ф.F9r разд.4 стл.13 стр.2=Ф.F9r разд.4 сумма стл.5-11 стр.2</t>
  </si>
  <si>
    <t>Ф.F9r разд.4 стл.13 стр.3=Ф.F9r разд.4 сумма стл.5-11 стр.3</t>
  </si>
  <si>
    <t>Ф.F9r разд.4 стл.13 стр.4=Ф.F9r разд.4 сумма стл.5-11 стр.4</t>
  </si>
  <si>
    <t>Ф.F9r разд.4 стл.13 стр.5=Ф.F9r разд.4 сумма стл.5-11 стр.5</t>
  </si>
  <si>
    <t>Ф.F9r разд.2 стл.9 стр.1&lt;=Ф.F9r разд.2 стл.7 стр.1</t>
  </si>
  <si>
    <t>в разд.2 графа 9 меньше графы 7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</si>
  <si>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</si>
  <si>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</si>
  <si>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</si>
  <si>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</si>
  <si>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разд.1 сумма стл.1-2 стр.1=Ф.F9r разд.1 стл.4 стр.1+Ф.F9r разд.1 стл.7 стр.1+Ф.F9r разд.1 стл.11 стр.1</t>
  </si>
  <si>
    <t xml:space="preserve">в разд.1 сумма граф 1-2 равна сумме граф 4,7 и 11. </t>
  </si>
  <si>
    <t>Ф.F9r разд.2 стл.12 стр.1&lt;=Ф.F9r разд.2 стл.7 стр.1</t>
  </si>
  <si>
    <t>в разд.2 графа 12 меньше или равна графе 7</t>
  </si>
  <si>
    <t>Ф.F9r разд.2 стл.12 стр.2&lt;=Ф.F9r разд.2 стл.7 стр.2</t>
  </si>
  <si>
    <t>Ф.F9r разд.2 стл.12 стр.3&lt;=Ф.F9r разд.2 стл.7 стр.3</t>
  </si>
  <si>
    <t>Ф.F9r разд.2 стл.12 стр.4&lt;=Ф.F9r разд.2 стл.7 стр.4</t>
  </si>
  <si>
    <t>Ф.F9r разд.2 стл.12 стр.5&lt;=Ф.F9r разд.2 стл.7 стр.5</t>
  </si>
  <si>
    <t>Ф.F9r разд.2 стл.13 стр.1&gt;=Ф.F9r разд.2 стл.12 стр.1</t>
  </si>
  <si>
    <t>в разд.2 графа 13 больше или равна графе 12</t>
  </si>
  <si>
    <t>Ф.F9r разд.2 стл.13 стр.2&gt;=Ф.F9r разд.2 стл.12 стр.2</t>
  </si>
  <si>
    <t>Ф.F9r разд.2 стл.13 стр.3&gt;=Ф.F9r разд.2 стл.12 стр.3</t>
  </si>
  <si>
    <t>Ф.F9r разд.2 стл.13 стр.4&gt;=Ф.F9r разд.2 стл.12 стр.4</t>
  </si>
  <si>
    <t>Ф.F9r разд.2 стл.13 стр.5&gt;=Ф.F9r разд.2 стл.12 стр.5</t>
  </si>
  <si>
    <t>возвращено (включая направленные на рассмотрение других органов)</t>
  </si>
  <si>
    <t>ОТЧЕТ О РАБОТЕ СУДОВ  ОБЩЕЙ  ЮРИСДИКЦИИ  
ПО РАССМОТРЕНИЮ  ГРАЖДАНСКИХ  ДЕЛ В  КАССАЦИОННОМ  ПОРЯДКЕ</t>
  </si>
  <si>
    <t>Верховный суд Чувашской Республики</t>
  </si>
  <si>
    <t>Областные и равные им суды</t>
  </si>
  <si>
    <t>Областной и равный ему суд</t>
  </si>
  <si>
    <t>Примечание к разделу 5: Раздел заполняется только в отчете по районным (гарнизонным) судам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</si>
  <si>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</si>
  <si>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</si>
  <si>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 xml:space="preserve">из графы 7                          рассмотрено дел с использованием видеоконференц-связи </t>
  </si>
  <si>
    <t>изменены апелляционные определения, постановления президиумов судов обл.звена (для Суд.коллегии ВС РФ)</t>
  </si>
  <si>
    <t xml:space="preserve">Примечание к разделу 3: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</si>
  <si>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>Контрольные равенства: 1) сумма граф 1 и 2 равна сумме граф 7, 8, 10, 11; 2) графа 7 равна сумме граф 3-6; 3) строка 1 равна сумме строк 2-5; 4) графа 9 меньше графы 7;  5) графа 10 меньше графы 7.</t>
  </si>
  <si>
    <t>оставлено без рассмот-рения           (п. 6 ч. 1 ст.  390 
ГПК РФ)</t>
  </si>
  <si>
    <t>Ф.F9r разд.2 стл.7 стр.1=Ф.F9r разд.2 сумма стл.3-6 стр.1</t>
  </si>
  <si>
    <t>в разд.2 графа 7 равна сумме граф 3-6</t>
  </si>
  <si>
    <t>Ф.F9r разд.2 стл.7 стр.2=Ф.F9r разд.2 сумма стл.3-6 стр.2</t>
  </si>
  <si>
    <t>Ф.F9r разд.2 стл.7 стр.3=Ф.F9r разд.2 сумма стл.3-6 стр.3</t>
  </si>
  <si>
    <t>Ф.F9r разд.2 стл.7 стр.4=Ф.F9r разд.2 сумма стл.3-6 стр.4</t>
  </si>
  <si>
    <t>Ф.F9r разд.2 стл.7 стр.5=Ф.F9r разд.2 сумма стл.3-6 стр.5</t>
  </si>
  <si>
    <t>Ф.F9r разд.2 сумма стл.1-2 стр.1=Ф.F9r разд.2 сумма стл.7-8 стр.1+Ф.F9r разд.2 стл.11 стр.1+Ф.F9r разд.2 стл.10 стр.1</t>
  </si>
  <si>
    <t>в разд.2 сумма граф 1-2 равна сумме граф 7-8,10,11</t>
  </si>
  <si>
    <t>Ф.F9r разд.2 сумма стл.1-2 стр.2=Ф.F9r разд.2 сумма стл.7-8 стр.2+Ф.F9r разд.2 стл.11 стр.2+Ф.F9r разд.2 стл.10 стр.2</t>
  </si>
  <si>
    <t>Ф.F9r разд.2 сумма стл.1-2 стр.3=Ф.F9r разд.2 сумма стл.7-8 стр.3+Ф.F9r разд.2 стл.11 стр.3+Ф.F9r разд.2 стл.10 стр.3</t>
  </si>
  <si>
    <t>Ф.F9r разд.2 сумма стл.1-2 стр.4=Ф.F9r разд.2 сумма стл.7-8 стр.4+Ф.F9r разд.2 стл.11 стр.4+Ф.F9r разд.2 стл.10 стр.4</t>
  </si>
  <si>
    <t>Ф.F9r разд.2 сумма стл.1-2 стр.5=Ф.F9r разд.2 сумма стл.7-8 стр.5+Ф.F9r разд.2 стл.11 стр.5+Ф.F9r разд.2 стл.10 стр.5</t>
  </si>
  <si>
    <t>Верховный суд Республики Крым</t>
  </si>
  <si>
    <t xml:space="preserve">Городской cуд г.Севастополь </t>
  </si>
  <si>
    <t>Утверждена 
приказом Судебного департамента
при Верховном Суде Российской Федерации
от  09 июня 2014 г. № 142</t>
  </si>
  <si>
    <t xml:space="preserve">                Председатель суда    Н.П. Лысякова</t>
  </si>
  <si>
    <t xml:space="preserve">          Секретарь судебного заседания  М.В. Вахтурова</t>
  </si>
  <si>
    <t>(8422)33-12-59</t>
  </si>
  <si>
    <t>04 июля 2014 года</t>
  </si>
  <si>
    <t>432000, г. Ульяновск, ул. Железной Дивизии, д. 21-12/А</t>
  </si>
  <si>
    <t>107996, г. Москва, ул. Гиляровского, д.31, корп. 2, И-90, ГСП-6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</si>
</sst>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23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left"/>
      <protection/>
    </xf>
    <xf numFmtId="0" fontId="35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17" fillId="24" borderId="25" xfId="0" applyFont="1" applyFill="1" applyBorder="1" applyAlignment="1">
      <alignment/>
    </xf>
    <xf numFmtId="0" fontId="17" fillId="24" borderId="26" xfId="0" applyFont="1" applyFill="1" applyBorder="1" applyAlignment="1">
      <alignment horizontal="right"/>
    </xf>
    <xf numFmtId="0" fontId="17" fillId="24" borderId="25" xfId="0" applyFont="1" applyFill="1" applyBorder="1" applyAlignment="1">
      <alignment horizontal="left"/>
    </xf>
    <xf numFmtId="0" fontId="17" fillId="24" borderId="27" xfId="0" applyFont="1" applyFill="1" applyBorder="1" applyAlignment="1">
      <alignment horizontal="left"/>
    </xf>
    <xf numFmtId="0" fontId="4" fillId="25" borderId="28" xfId="33" applyFont="1" applyFill="1" applyBorder="1" applyAlignment="1">
      <alignment horizontal="center" vertical="center" wrapText="1"/>
      <protection/>
    </xf>
    <xf numFmtId="0" fontId="3" fillId="0" borderId="2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3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42" fillId="0" borderId="29" xfId="0" applyNumberFormat="1" applyFont="1" applyBorder="1" applyAlignment="1">
      <alignment horizontal="center" vertical="center" wrapText="1"/>
    </xf>
    <xf numFmtId="1" fontId="43" fillId="0" borderId="29" xfId="0" applyNumberFormat="1" applyFont="1" applyBorder="1" applyAlignment="1">
      <alignment horizontal="center" vertical="center" wrapText="1"/>
    </xf>
    <xf numFmtId="0" fontId="4" fillId="24" borderId="31" xfId="0" applyNumberFormat="1" applyFont="1" applyFill="1" applyBorder="1" applyAlignment="1">
      <alignment horizontal="left" vertical="center"/>
    </xf>
    <xf numFmtId="0" fontId="4" fillId="24" borderId="31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33" fillId="0" borderId="23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7" fillId="23" borderId="19" xfId="0" applyFont="1" applyFill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vertical="center"/>
      <protection locked="0"/>
    </xf>
    <xf numFmtId="0" fontId="38" fillId="0" borderId="19" xfId="0" applyFont="1" applyBorder="1" applyAlignment="1" applyProtection="1">
      <alignment horizontal="center" wrapText="1"/>
      <protection locked="0"/>
    </xf>
    <xf numFmtId="0" fontId="38" fillId="0" borderId="20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35" fillId="0" borderId="19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35" fillId="0" borderId="19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20" xfId="0" applyFont="1" applyBorder="1" applyAlignment="1" applyProtection="1">
      <alignment horizontal="center"/>
      <protection/>
    </xf>
    <xf numFmtId="0" fontId="35" fillId="0" borderId="24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left" wrapText="1"/>
    </xf>
    <xf numFmtId="0" fontId="14" fillId="0" borderId="38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0" fillId="0" borderId="37" xfId="0" applyFont="1" applyFill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4" fillId="25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4" fillId="25" borderId="40" xfId="33" applyFont="1" applyFill="1" applyBorder="1" applyAlignment="1">
      <alignment horizontal="center" vertical="center" wrapText="1"/>
      <protection/>
    </xf>
    <xf numFmtId="0" fontId="4" fillId="25" borderId="41" xfId="33" applyFont="1" applyFill="1" applyBorder="1" applyAlignment="1">
      <alignment horizontal="center" vertical="center" wrapText="1"/>
      <protection/>
    </xf>
    <xf numFmtId="0" fontId="4" fillId="25" borderId="42" xfId="33" applyFont="1" applyFill="1" applyBorder="1" applyAlignment="1">
      <alignment horizontal="center" vertical="center" wrapText="1"/>
      <protection/>
    </xf>
    <xf numFmtId="0" fontId="4" fillId="25" borderId="43" xfId="33" applyFont="1" applyFill="1" applyBorder="1" applyAlignment="1">
      <alignment horizontal="center" vertical="center" wrapText="1"/>
      <protection/>
    </xf>
    <xf numFmtId="0" fontId="14" fillId="0" borderId="44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25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31" fillId="0" borderId="0" xfId="56" applyFont="1" applyFill="1" applyBorder="1" applyAlignment="1">
      <alignment horizontal="center" vertical="top"/>
      <protection/>
    </xf>
    <xf numFmtId="49" fontId="21" fillId="0" borderId="37" xfId="33" applyNumberFormat="1" applyFont="1" applyFill="1" applyBorder="1" applyAlignment="1">
      <alignment horizontal="left" vertical="center" wrapText="1"/>
      <protection/>
    </xf>
    <xf numFmtId="49" fontId="21" fillId="0" borderId="39" xfId="33" applyNumberFormat="1" applyFont="1" applyFill="1" applyBorder="1" applyAlignment="1">
      <alignment horizontal="left" vertical="center" wrapText="1"/>
      <protection/>
    </xf>
    <xf numFmtId="0" fontId="28" fillId="0" borderId="0" xfId="33" applyFont="1" applyFill="1" applyAlignment="1">
      <alignment horizontal="left" wrapText="1"/>
      <protection/>
    </xf>
    <xf numFmtId="0" fontId="27" fillId="0" borderId="17" xfId="33" applyFont="1" applyFill="1" applyBorder="1" applyAlignment="1">
      <alignment horizontal="left" wrapText="1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4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4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4" fillId="0" borderId="44" xfId="33" applyFont="1" applyFill="1" applyBorder="1" applyAlignment="1">
      <alignment horizontal="center" vertical="center" wrapText="1"/>
      <protection/>
    </xf>
    <xf numFmtId="0" fontId="4" fillId="0" borderId="45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17" fillId="0" borderId="45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Шаблон формы 9_ВС РФ_2003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O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"f9r-"&amp;VLOOKUP(G6,Коды_отчетных_периодов,2,FALSE)&amp;"-"&amp;I6&amp;"-"&amp;VLOOKUP(D19,Коды_судов,2,FALSE)</f>
        <v>f9r-h-2014-155</v>
      </c>
      <c r="B1" s="82"/>
      <c r="O1" s="132"/>
    </row>
    <row r="2" spans="4:13" ht="13.5" customHeight="1" thickBot="1">
      <c r="D2" s="148" t="s">
        <v>0</v>
      </c>
      <c r="E2" s="149"/>
      <c r="F2" s="149"/>
      <c r="G2" s="149"/>
      <c r="H2" s="149"/>
      <c r="I2" s="149"/>
      <c r="J2" s="149"/>
      <c r="K2" s="149"/>
      <c r="L2" s="150"/>
      <c r="M2" s="83"/>
    </row>
    <row r="3" spans="5:13" ht="13.5" thickBot="1">
      <c r="E3" s="84"/>
      <c r="F3" s="84"/>
      <c r="G3" s="84"/>
      <c r="H3" s="84"/>
      <c r="I3" s="84"/>
      <c r="J3" s="84"/>
      <c r="K3" s="84"/>
      <c r="L3" s="84"/>
      <c r="M3" s="85"/>
    </row>
    <row r="4" spans="4:13" ht="13.5" customHeight="1">
      <c r="D4" s="151" t="s">
        <v>366</v>
      </c>
      <c r="E4" s="152"/>
      <c r="F4" s="152"/>
      <c r="G4" s="152"/>
      <c r="H4" s="152"/>
      <c r="I4" s="152"/>
      <c r="J4" s="152"/>
      <c r="K4" s="152"/>
      <c r="L4" s="153"/>
      <c r="M4" s="83"/>
    </row>
    <row r="5" spans="4:13" ht="12.75" customHeight="1">
      <c r="D5" s="154"/>
      <c r="E5" s="147"/>
      <c r="F5" s="147"/>
      <c r="G5" s="147"/>
      <c r="H5" s="147"/>
      <c r="I5" s="147"/>
      <c r="J5" s="147"/>
      <c r="K5" s="147"/>
      <c r="L5" s="155"/>
      <c r="M5" s="83"/>
    </row>
    <row r="6" spans="4:14" ht="18" customHeight="1" thickBot="1">
      <c r="D6" s="86"/>
      <c r="E6" s="87"/>
      <c r="F6" s="88" t="s">
        <v>1</v>
      </c>
      <c r="G6" s="78">
        <v>6</v>
      </c>
      <c r="H6" s="89" t="s">
        <v>2</v>
      </c>
      <c r="I6" s="78">
        <v>2014</v>
      </c>
      <c r="J6" s="90" t="s">
        <v>3</v>
      </c>
      <c r="K6" s="87"/>
      <c r="L6" s="91"/>
      <c r="M6" s="160" t="str">
        <f>IF(COUNTIF('ФЛК (обязательный)'!A2:A138,"Неверно!")&gt;0,"Ошибки ФЛК!"," ")</f>
        <v> </v>
      </c>
      <c r="N6" s="161"/>
    </row>
    <row r="7" spans="5:12" ht="12.75">
      <c r="E7" s="83"/>
      <c r="F7" s="83"/>
      <c r="G7" s="83"/>
      <c r="H7" s="83"/>
      <c r="I7" s="83"/>
      <c r="J7" s="83"/>
      <c r="K7" s="83"/>
      <c r="L7" s="83"/>
    </row>
    <row r="8" spans="1:9" ht="34.5" customHeight="1" thickBot="1">
      <c r="A8" s="85"/>
      <c r="B8" s="85"/>
      <c r="C8" s="85"/>
      <c r="D8" s="85"/>
      <c r="E8" s="85"/>
      <c r="F8" s="85"/>
      <c r="G8" s="85"/>
      <c r="H8" s="85"/>
      <c r="I8" s="85"/>
    </row>
    <row r="9" spans="1:15" s="93" customFormat="1" ht="16.5" thickBot="1">
      <c r="A9" s="156" t="s">
        <v>4</v>
      </c>
      <c r="B9" s="156"/>
      <c r="C9" s="156"/>
      <c r="D9" s="156" t="s">
        <v>5</v>
      </c>
      <c r="E9" s="156"/>
      <c r="F9" s="156"/>
      <c r="G9" s="156" t="s">
        <v>6</v>
      </c>
      <c r="H9" s="156"/>
      <c r="I9" s="92"/>
      <c r="K9" s="157" t="s">
        <v>43</v>
      </c>
      <c r="L9" s="158"/>
      <c r="M9" s="158"/>
      <c r="N9" s="159"/>
      <c r="O9" s="94"/>
    </row>
    <row r="10" spans="1:14" s="93" customFormat="1" ht="13.5" customHeight="1" thickBot="1">
      <c r="A10" s="141" t="s">
        <v>7</v>
      </c>
      <c r="B10" s="141"/>
      <c r="C10" s="141"/>
      <c r="D10" s="141"/>
      <c r="E10" s="141"/>
      <c r="F10" s="141"/>
      <c r="G10" s="141"/>
      <c r="H10" s="141"/>
      <c r="I10" s="95"/>
      <c r="K10" s="136" t="s">
        <v>8</v>
      </c>
      <c r="L10" s="137"/>
      <c r="M10" s="137"/>
      <c r="N10" s="166"/>
    </row>
    <row r="11" spans="1:14" s="93" customFormat="1" ht="18" customHeight="1" thickBot="1">
      <c r="A11" s="141" t="s">
        <v>368</v>
      </c>
      <c r="B11" s="141"/>
      <c r="C11" s="141"/>
      <c r="D11" s="162" t="s">
        <v>9</v>
      </c>
      <c r="E11" s="163"/>
      <c r="F11" s="164"/>
      <c r="G11" s="162" t="s">
        <v>10</v>
      </c>
      <c r="H11" s="164"/>
      <c r="I11" s="95"/>
      <c r="K11" s="162" t="s">
        <v>392</v>
      </c>
      <c r="L11" s="163"/>
      <c r="M11" s="163"/>
      <c r="N11" s="164"/>
    </row>
    <row r="12" spans="1:14" s="93" customFormat="1" ht="13.5" customHeight="1" thickBot="1">
      <c r="A12" s="141" t="s">
        <v>103</v>
      </c>
      <c r="B12" s="141"/>
      <c r="C12" s="141"/>
      <c r="D12" s="165"/>
      <c r="E12" s="145"/>
      <c r="F12" s="146"/>
      <c r="G12" s="165"/>
      <c r="H12" s="146"/>
      <c r="I12" s="95"/>
      <c r="K12" s="165"/>
      <c r="L12" s="145"/>
      <c r="M12" s="145"/>
      <c r="N12" s="146"/>
    </row>
    <row r="13" spans="1:14" s="93" customFormat="1" ht="13.5" customHeight="1" thickBot="1">
      <c r="A13" s="133" t="s">
        <v>180</v>
      </c>
      <c r="B13" s="134"/>
      <c r="C13" s="135"/>
      <c r="D13" s="138"/>
      <c r="E13" s="139"/>
      <c r="F13" s="140"/>
      <c r="G13" s="138"/>
      <c r="H13" s="140"/>
      <c r="I13" s="95"/>
      <c r="K13" s="165"/>
      <c r="L13" s="145"/>
      <c r="M13" s="145"/>
      <c r="N13" s="146"/>
    </row>
    <row r="14" spans="1:14" s="93" customFormat="1" ht="13.5" customHeight="1" thickBot="1">
      <c r="A14" s="141" t="s">
        <v>11</v>
      </c>
      <c r="B14" s="141"/>
      <c r="C14" s="141"/>
      <c r="D14" s="141"/>
      <c r="E14" s="141"/>
      <c r="F14" s="141"/>
      <c r="G14" s="141"/>
      <c r="H14" s="141"/>
      <c r="I14" s="95"/>
      <c r="K14" s="165"/>
      <c r="L14" s="145"/>
      <c r="M14" s="145"/>
      <c r="N14" s="146"/>
    </row>
    <row r="15" spans="1:14" s="93" customFormat="1" ht="24" customHeight="1" thickBot="1">
      <c r="A15" s="141" t="s">
        <v>12</v>
      </c>
      <c r="B15" s="141"/>
      <c r="C15" s="141"/>
      <c r="D15" s="142" t="s">
        <v>13</v>
      </c>
      <c r="E15" s="143"/>
      <c r="F15" s="144"/>
      <c r="G15" s="142" t="s">
        <v>14</v>
      </c>
      <c r="H15" s="144"/>
      <c r="I15" s="95"/>
      <c r="K15" s="138"/>
      <c r="L15" s="139"/>
      <c r="M15" s="139"/>
      <c r="N15" s="140"/>
    </row>
    <row r="16" spans="1:14" s="93" customFormat="1" ht="13.5" customHeight="1" thickBot="1">
      <c r="A16" s="141"/>
      <c r="B16" s="141"/>
      <c r="C16" s="141"/>
      <c r="D16" s="142" t="s">
        <v>104</v>
      </c>
      <c r="E16" s="143"/>
      <c r="F16" s="144"/>
      <c r="G16" s="142" t="s">
        <v>105</v>
      </c>
      <c r="H16" s="144"/>
      <c r="I16" s="95"/>
      <c r="K16" s="96"/>
      <c r="L16" s="96"/>
      <c r="M16" s="96"/>
      <c r="N16" s="96"/>
    </row>
    <row r="17" spans="1:14" s="93" customFormat="1" ht="13.5" customHeight="1" thickBot="1">
      <c r="A17" s="141"/>
      <c r="B17" s="141"/>
      <c r="C17" s="141"/>
      <c r="D17" s="142"/>
      <c r="E17" s="143"/>
      <c r="F17" s="144"/>
      <c r="G17" s="142"/>
      <c r="H17" s="144"/>
      <c r="I17" s="95"/>
      <c r="K17" s="96"/>
      <c r="L17" s="96"/>
      <c r="M17" s="96"/>
      <c r="N17" s="96"/>
    </row>
    <row r="18" spans="1:14" ht="34.5" customHeight="1" thickBot="1">
      <c r="A18" s="97"/>
      <c r="B18" s="98"/>
      <c r="C18" s="98"/>
      <c r="D18" s="98"/>
      <c r="E18" s="98"/>
      <c r="F18" s="98"/>
      <c r="G18" s="98"/>
      <c r="H18" s="98"/>
      <c r="I18" s="98"/>
      <c r="J18" s="85"/>
      <c r="K18" s="97"/>
      <c r="L18" s="97"/>
      <c r="M18" s="97"/>
      <c r="N18" s="97"/>
    </row>
    <row r="19" spans="1:14" ht="24.75" customHeight="1" thickBot="1">
      <c r="A19" s="179" t="s">
        <v>126</v>
      </c>
      <c r="B19" s="180"/>
      <c r="C19" s="181"/>
      <c r="D19" s="170" t="s">
        <v>175</v>
      </c>
      <c r="E19" s="171"/>
      <c r="F19" s="171"/>
      <c r="G19" s="171"/>
      <c r="H19" s="171"/>
      <c r="I19" s="171"/>
      <c r="J19" s="171"/>
      <c r="K19" s="172"/>
      <c r="L19" s="147"/>
      <c r="M19" s="147"/>
      <c r="N19" s="147"/>
    </row>
    <row r="20" spans="1:14" ht="19.5" customHeight="1" thickBot="1">
      <c r="A20" s="176" t="s">
        <v>89</v>
      </c>
      <c r="B20" s="177"/>
      <c r="C20" s="178"/>
      <c r="D20" s="173" t="s">
        <v>397</v>
      </c>
      <c r="E20" s="174"/>
      <c r="F20" s="174"/>
      <c r="G20" s="174"/>
      <c r="H20" s="174"/>
      <c r="I20" s="174"/>
      <c r="J20" s="174"/>
      <c r="K20" s="175"/>
      <c r="L20" s="147"/>
      <c r="M20" s="147"/>
      <c r="N20" s="147"/>
    </row>
    <row r="21" spans="1:14" ht="13.5" thickBot="1">
      <c r="A21" s="167"/>
      <c r="B21" s="168"/>
      <c r="C21" s="169"/>
      <c r="D21" s="99"/>
      <c r="E21" s="99"/>
      <c r="F21" s="99"/>
      <c r="G21" s="99"/>
      <c r="H21" s="99"/>
      <c r="I21" s="99"/>
      <c r="J21" s="99"/>
      <c r="K21" s="100"/>
      <c r="L21" s="147"/>
      <c r="M21" s="147"/>
      <c r="N21" s="147"/>
    </row>
    <row r="22" spans="1:14" ht="13.5" thickBot="1">
      <c r="A22" s="182" t="s">
        <v>15</v>
      </c>
      <c r="B22" s="183"/>
      <c r="C22" s="183"/>
      <c r="D22" s="183"/>
      <c r="E22" s="184"/>
      <c r="F22" s="80" t="s">
        <v>16</v>
      </c>
      <c r="G22" s="81"/>
      <c r="H22" s="81"/>
      <c r="I22" s="81"/>
      <c r="J22" s="81"/>
      <c r="K22" s="101"/>
      <c r="L22" s="147"/>
      <c r="M22" s="147"/>
      <c r="N22" s="147"/>
    </row>
    <row r="23" spans="1:14" ht="9.75" customHeight="1" thickBot="1">
      <c r="A23" s="185">
        <v>1</v>
      </c>
      <c r="B23" s="186"/>
      <c r="C23" s="186"/>
      <c r="D23" s="186"/>
      <c r="E23" s="187"/>
      <c r="F23" s="102">
        <v>2</v>
      </c>
      <c r="G23" s="103"/>
      <c r="H23" s="103"/>
      <c r="I23" s="103"/>
      <c r="J23" s="103"/>
      <c r="K23" s="104"/>
      <c r="L23" s="147"/>
      <c r="M23" s="147"/>
      <c r="N23" s="147"/>
    </row>
    <row r="24" spans="1:14" ht="13.5" customHeight="1" thickBot="1">
      <c r="A24" s="192"/>
      <c r="B24" s="192"/>
      <c r="C24" s="192"/>
      <c r="D24" s="192"/>
      <c r="E24" s="192"/>
      <c r="F24" s="192"/>
      <c r="G24" s="192"/>
      <c r="H24" s="80"/>
      <c r="I24" s="81"/>
      <c r="J24" s="81"/>
      <c r="K24" s="101"/>
      <c r="L24" s="147"/>
      <c r="M24" s="147"/>
      <c r="N24" s="147"/>
    </row>
    <row r="25" spans="1:14" ht="13.5" customHeight="1" thickBo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147"/>
      <c r="M25" s="147"/>
      <c r="N25" s="147"/>
    </row>
    <row r="26" spans="1:14" ht="18" customHeight="1" thickBot="1">
      <c r="A26" s="176" t="s">
        <v>90</v>
      </c>
      <c r="B26" s="188"/>
      <c r="C26" s="189"/>
      <c r="D26" s="173" t="s">
        <v>12</v>
      </c>
      <c r="E26" s="174"/>
      <c r="F26" s="174"/>
      <c r="G26" s="174"/>
      <c r="H26" s="174"/>
      <c r="I26" s="174"/>
      <c r="J26" s="174"/>
      <c r="K26" s="175"/>
      <c r="L26" s="85"/>
      <c r="M26" s="85"/>
      <c r="N26" s="85"/>
    </row>
    <row r="27" spans="1:15" ht="14.25" customHeight="1" thickBot="1">
      <c r="A27" s="105"/>
      <c r="B27" s="106"/>
      <c r="C27" s="106"/>
      <c r="D27" s="107"/>
      <c r="E27" s="107"/>
      <c r="F27" s="107"/>
      <c r="G27" s="107"/>
      <c r="H27" s="107"/>
      <c r="I27" s="107"/>
      <c r="J27" s="107"/>
      <c r="K27" s="108"/>
      <c r="L27" s="33" t="s">
        <v>101</v>
      </c>
      <c r="M27" s="34"/>
      <c r="N27" s="35">
        <f ca="1">TODAY()</f>
        <v>41824</v>
      </c>
      <c r="O27" s="85"/>
    </row>
    <row r="28" spans="1:14" ht="16.5" customHeight="1" thickBot="1">
      <c r="A28" s="176" t="s">
        <v>89</v>
      </c>
      <c r="B28" s="190"/>
      <c r="C28" s="191"/>
      <c r="D28" s="173" t="s">
        <v>398</v>
      </c>
      <c r="E28" s="174"/>
      <c r="F28" s="174"/>
      <c r="G28" s="174"/>
      <c r="H28" s="174"/>
      <c r="I28" s="174"/>
      <c r="J28" s="174"/>
      <c r="K28" s="175"/>
      <c r="L28" s="33" t="s">
        <v>102</v>
      </c>
      <c r="M28" s="85"/>
      <c r="N28" s="109" t="str">
        <f>IF(D19=0," ",VLOOKUP(D19,Списки!A2:B90,2,0))&amp;IF(D19=0," "," р")</f>
        <v>155 р</v>
      </c>
    </row>
    <row r="36" ht="12.75">
      <c r="M36" s="34"/>
    </row>
  </sheetData>
  <sheetProtection password="EC45" sheet="1"/>
  <mergeCells count="38"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  <mergeCell ref="K10:N10"/>
    <mergeCell ref="A21:C21"/>
    <mergeCell ref="D19:K19"/>
    <mergeCell ref="D20:K20"/>
    <mergeCell ref="G14:H14"/>
    <mergeCell ref="A15:C17"/>
    <mergeCell ref="D15:F15"/>
    <mergeCell ref="A20:C20"/>
    <mergeCell ref="A19:C19"/>
    <mergeCell ref="G15:H15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L19:N25"/>
    <mergeCell ref="D2:L2"/>
    <mergeCell ref="D4:L5"/>
    <mergeCell ref="A9:C9"/>
    <mergeCell ref="D9:F9"/>
    <mergeCell ref="G9:H9"/>
    <mergeCell ref="K9:N9"/>
    <mergeCell ref="M6:N6"/>
    <mergeCell ref="K11:N15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Q23" sqref="Q23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7109375" style="5" customWidth="1"/>
    <col min="15" max="15" width="16.851562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193"/>
      <c r="M1" s="193"/>
      <c r="N1" s="4"/>
      <c r="Q1" s="6"/>
    </row>
    <row r="2" spans="4:17" s="26" customFormat="1" ht="26.25" customHeight="1">
      <c r="D2" s="79" t="s">
        <v>22</v>
      </c>
      <c r="E2" s="7"/>
      <c r="F2" s="7"/>
      <c r="G2" s="5"/>
      <c r="H2" s="194" t="str">
        <f>IF('Титул ф.9'!D19=0," ",'Титул ф.9'!D19)</f>
        <v>Ульяновский областной суд </v>
      </c>
      <c r="I2" s="195"/>
      <c r="J2" s="195"/>
      <c r="K2" s="196"/>
      <c r="L2" s="3"/>
      <c r="M2" s="3"/>
      <c r="N2" s="3"/>
      <c r="O2" s="5"/>
      <c r="P2" s="5"/>
      <c r="Q2" s="5"/>
    </row>
    <row r="3" spans="4:16" s="37" customFormat="1" ht="12" customHeight="1">
      <c r="D3" s="206"/>
      <c r="E3" s="206"/>
      <c r="F3" s="206"/>
      <c r="G3" s="38"/>
      <c r="H3" s="39" t="s">
        <v>23</v>
      </c>
      <c r="I3" s="200" t="s">
        <v>369</v>
      </c>
      <c r="J3" s="201"/>
      <c r="K3" s="202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03" t="s">
        <v>125</v>
      </c>
      <c r="J4" s="204"/>
      <c r="K4" s="205"/>
      <c r="L4" s="40"/>
      <c r="M4" s="38"/>
      <c r="N4" s="38"/>
      <c r="O4" s="38"/>
    </row>
    <row r="5" spans="4:16" s="38" customFormat="1" ht="57.75" customHeight="1">
      <c r="D5" s="215" t="s">
        <v>187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43"/>
    </row>
    <row r="6" spans="4:16" s="38" customFormat="1" ht="26.25" customHeight="1">
      <c r="D6" s="216" t="s">
        <v>124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45"/>
    </row>
    <row r="7" spans="4:19" s="41" customFormat="1" ht="24" customHeight="1">
      <c r="D7" s="199" t="s">
        <v>106</v>
      </c>
      <c r="E7" s="199" t="s">
        <v>107</v>
      </c>
      <c r="F7" s="199" t="s">
        <v>185</v>
      </c>
      <c r="G7" s="199" t="s">
        <v>365</v>
      </c>
      <c r="H7" s="198" t="s">
        <v>93</v>
      </c>
      <c r="I7" s="198"/>
      <c r="J7" s="198"/>
      <c r="K7" s="199" t="s">
        <v>203</v>
      </c>
      <c r="L7" s="218" t="s">
        <v>96</v>
      </c>
      <c r="M7" s="218"/>
      <c r="N7" s="217" t="s">
        <v>95</v>
      </c>
      <c r="O7" s="199" t="s">
        <v>186</v>
      </c>
      <c r="P7" s="209"/>
      <c r="Q7" s="209"/>
      <c r="R7" s="209"/>
      <c r="S7" s="209"/>
    </row>
    <row r="8" spans="4:20" s="41" customFormat="1" ht="127.5" customHeight="1">
      <c r="D8" s="199"/>
      <c r="E8" s="199"/>
      <c r="F8" s="199"/>
      <c r="G8" s="199"/>
      <c r="H8" s="46" t="s">
        <v>201</v>
      </c>
      <c r="I8" s="46" t="s">
        <v>202</v>
      </c>
      <c r="J8" s="48" t="s">
        <v>92</v>
      </c>
      <c r="K8" s="199"/>
      <c r="L8" s="46" t="s">
        <v>97</v>
      </c>
      <c r="M8" s="46" t="s">
        <v>121</v>
      </c>
      <c r="N8" s="217"/>
      <c r="O8" s="199"/>
      <c r="P8" s="209"/>
      <c r="Q8" s="209"/>
      <c r="R8" s="209"/>
      <c r="S8" s="209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09"/>
      <c r="Q9" s="209"/>
      <c r="R9" s="209"/>
      <c r="S9" s="209"/>
      <c r="T9" s="49"/>
    </row>
    <row r="10" spans="4:20" s="41" customFormat="1" ht="24" customHeight="1">
      <c r="D10" s="112">
        <v>91</v>
      </c>
      <c r="E10" s="112">
        <v>321</v>
      </c>
      <c r="F10" s="113"/>
      <c r="G10" s="112">
        <v>0</v>
      </c>
      <c r="H10" s="112">
        <v>346</v>
      </c>
      <c r="I10" s="112">
        <v>1</v>
      </c>
      <c r="J10" s="112">
        <v>347</v>
      </c>
      <c r="K10" s="113"/>
      <c r="L10" s="112">
        <v>347</v>
      </c>
      <c r="M10" s="112">
        <v>0</v>
      </c>
      <c r="N10" s="112">
        <v>65</v>
      </c>
      <c r="O10" s="112">
        <v>119950</v>
      </c>
      <c r="P10" s="209"/>
      <c r="Q10" s="209"/>
      <c r="R10" s="209"/>
      <c r="S10" s="209"/>
      <c r="T10" s="49"/>
    </row>
    <row r="11" spans="16:20" s="41" customFormat="1" ht="14.25" customHeight="1">
      <c r="P11" s="52"/>
      <c r="Q11" s="52"/>
      <c r="R11" s="52"/>
      <c r="S11" s="52"/>
      <c r="T11" s="52"/>
    </row>
    <row r="12" spans="4:16" s="41" customFormat="1" ht="43.5" customHeight="1">
      <c r="D12" s="215" t="s">
        <v>188</v>
      </c>
      <c r="E12" s="215"/>
      <c r="F12" s="215"/>
      <c r="G12" s="215"/>
      <c r="H12" s="215"/>
      <c r="I12" s="215"/>
      <c r="J12" s="215"/>
      <c r="K12" s="215"/>
      <c r="L12" s="215"/>
      <c r="M12" s="53"/>
      <c r="N12" s="53"/>
      <c r="O12" s="53"/>
      <c r="P12" s="54"/>
    </row>
    <row r="13" spans="1:16" s="41" customFormat="1" ht="30" customHeight="1">
      <c r="A13" s="210" t="s">
        <v>376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44"/>
      <c r="O13" s="53"/>
      <c r="P13" s="54"/>
    </row>
    <row r="14" spans="1:20" s="41" customFormat="1" ht="29.25" customHeight="1">
      <c r="A14" s="199" t="s">
        <v>70</v>
      </c>
      <c r="B14" s="199"/>
      <c r="C14" s="211" t="s">
        <v>108</v>
      </c>
      <c r="D14" s="199" t="s">
        <v>87</v>
      </c>
      <c r="E14" s="199" t="s">
        <v>40</v>
      </c>
      <c r="F14" s="212" t="s">
        <v>94</v>
      </c>
      <c r="G14" s="212"/>
      <c r="H14" s="212"/>
      <c r="I14" s="212"/>
      <c r="J14" s="212"/>
      <c r="K14" s="199" t="s">
        <v>109</v>
      </c>
      <c r="L14" s="197" t="s">
        <v>122</v>
      </c>
      <c r="M14" s="197" t="s">
        <v>377</v>
      </c>
      <c r="N14" s="223" t="s">
        <v>200</v>
      </c>
      <c r="O14" s="219" t="s">
        <v>373</v>
      </c>
      <c r="P14" s="220"/>
      <c r="Q14" s="126"/>
      <c r="R14" s="127"/>
      <c r="S14" s="127"/>
      <c r="T14" s="127"/>
    </row>
    <row r="15" spans="1:20" s="41" customFormat="1" ht="27" customHeight="1">
      <c r="A15" s="199"/>
      <c r="B15" s="199"/>
      <c r="C15" s="211"/>
      <c r="D15" s="199"/>
      <c r="E15" s="199"/>
      <c r="F15" s="198" t="s">
        <v>29</v>
      </c>
      <c r="G15" s="198"/>
      <c r="H15" s="198" t="s">
        <v>30</v>
      </c>
      <c r="I15" s="198"/>
      <c r="J15" s="212" t="s">
        <v>31</v>
      </c>
      <c r="K15" s="199"/>
      <c r="L15" s="197"/>
      <c r="M15" s="197"/>
      <c r="N15" s="224"/>
      <c r="O15" s="221"/>
      <c r="P15" s="222"/>
      <c r="Q15" s="126"/>
      <c r="R15" s="127"/>
      <c r="S15" s="127"/>
      <c r="T15" s="127"/>
    </row>
    <row r="16" spans="1:20" s="41" customFormat="1" ht="53.25" customHeight="1">
      <c r="A16" s="199"/>
      <c r="B16" s="199"/>
      <c r="C16" s="211"/>
      <c r="D16" s="199"/>
      <c r="E16" s="199"/>
      <c r="F16" s="46" t="s">
        <v>32</v>
      </c>
      <c r="G16" s="46" t="s">
        <v>33</v>
      </c>
      <c r="H16" s="46" t="s">
        <v>32</v>
      </c>
      <c r="I16" s="46" t="s">
        <v>33</v>
      </c>
      <c r="J16" s="212"/>
      <c r="K16" s="199"/>
      <c r="L16" s="197"/>
      <c r="M16" s="197"/>
      <c r="N16" s="225"/>
      <c r="O16" s="118" t="s">
        <v>198</v>
      </c>
      <c r="P16" s="118" t="s">
        <v>199</v>
      </c>
      <c r="Q16" s="126"/>
      <c r="R16" s="127"/>
      <c r="S16" s="127"/>
      <c r="T16" s="127"/>
    </row>
    <row r="17" spans="1:16" s="56" customFormat="1" ht="15.75" customHeight="1">
      <c r="A17" s="213" t="s">
        <v>71</v>
      </c>
      <c r="B17" s="213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55">
        <v>12</v>
      </c>
      <c r="P17" s="55">
        <v>13</v>
      </c>
    </row>
    <row r="18" spans="1:16" s="41" customFormat="1" ht="22.5" customHeight="1">
      <c r="A18" s="214" t="s">
        <v>72</v>
      </c>
      <c r="B18" s="214"/>
      <c r="C18" s="51">
        <v>1</v>
      </c>
      <c r="D18" s="112">
        <v>0</v>
      </c>
      <c r="E18" s="112">
        <v>1</v>
      </c>
      <c r="F18" s="112">
        <v>0</v>
      </c>
      <c r="G18" s="112">
        <v>0</v>
      </c>
      <c r="H18" s="112">
        <v>1</v>
      </c>
      <c r="I18" s="112">
        <v>0</v>
      </c>
      <c r="J18" s="112">
        <v>1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</row>
    <row r="19" spans="1:16" s="41" customFormat="1" ht="24.75" customHeight="1">
      <c r="A19" s="207" t="s">
        <v>73</v>
      </c>
      <c r="B19" s="75" t="s">
        <v>74</v>
      </c>
      <c r="C19" s="51">
        <v>2</v>
      </c>
      <c r="D19" s="112">
        <v>0</v>
      </c>
      <c r="E19" s="112">
        <v>1</v>
      </c>
      <c r="F19" s="112">
        <v>0</v>
      </c>
      <c r="G19" s="112">
        <v>0</v>
      </c>
      <c r="H19" s="112">
        <v>1</v>
      </c>
      <c r="I19" s="112">
        <v>0</v>
      </c>
      <c r="J19" s="112">
        <v>1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</row>
    <row r="20" spans="1:16" s="38" customFormat="1" ht="27" customHeight="1">
      <c r="A20" s="207"/>
      <c r="B20" s="75" t="s">
        <v>75</v>
      </c>
      <c r="C20" s="51">
        <v>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</row>
    <row r="21" spans="1:16" s="38" customFormat="1" ht="29.25" customHeight="1">
      <c r="A21" s="207"/>
      <c r="B21" s="76" t="s">
        <v>76</v>
      </c>
      <c r="C21" s="51">
        <v>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</row>
    <row r="22" spans="1:16" s="38" customFormat="1" ht="27.75" customHeight="1">
      <c r="A22" s="207"/>
      <c r="B22" s="76" t="s">
        <v>77</v>
      </c>
      <c r="C22" s="51">
        <v>5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</row>
    <row r="23" s="38" customFormat="1" ht="12.75"/>
    <row r="24" spans="2:12" s="38" customFormat="1" ht="14.25" customHeight="1">
      <c r="B24" s="208"/>
      <c r="C24" s="208"/>
      <c r="D24" s="208"/>
      <c r="E24" s="208"/>
      <c r="F24" s="208"/>
      <c r="G24" s="208"/>
      <c r="H24" s="208"/>
      <c r="I24" s="77"/>
      <c r="J24" s="77"/>
      <c r="K24" s="77"/>
      <c r="L24" s="77"/>
    </row>
    <row r="25" s="38" customFormat="1" ht="12.75"/>
  </sheetData>
  <sheetProtection/>
  <mergeCells count="36">
    <mergeCell ref="O14:P15"/>
    <mergeCell ref="N14:N16"/>
    <mergeCell ref="D12:L12"/>
    <mergeCell ref="K14:K16"/>
    <mergeCell ref="J15:J16"/>
    <mergeCell ref="E14:E16"/>
    <mergeCell ref="D14:D16"/>
    <mergeCell ref="D5:O5"/>
    <mergeCell ref="O7:O8"/>
    <mergeCell ref="H7:J7"/>
    <mergeCell ref="D6:O6"/>
    <mergeCell ref="D7:D8"/>
    <mergeCell ref="E7:E8"/>
    <mergeCell ref="G7:G8"/>
    <mergeCell ref="N7:N8"/>
    <mergeCell ref="L7:M7"/>
    <mergeCell ref="A19:A22"/>
    <mergeCell ref="B24:H24"/>
    <mergeCell ref="P7:S10"/>
    <mergeCell ref="A13:M13"/>
    <mergeCell ref="A14:B16"/>
    <mergeCell ref="C14:C16"/>
    <mergeCell ref="F14:J14"/>
    <mergeCell ref="M14:M16"/>
    <mergeCell ref="A17:B17"/>
    <mergeCell ref="A18:B18"/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5" zoomScaleNormal="75" zoomScaleSheetLayoutView="75" zoomScalePageLayoutView="0" workbookViewId="0" topLeftCell="A1">
      <selection activeCell="O13" sqref="O13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3.421875" style="5" customWidth="1"/>
    <col min="11" max="11" width="12.00390625" style="5" customWidth="1"/>
    <col min="12" max="12" width="13.8515625" style="5" customWidth="1"/>
    <col min="13" max="13" width="11.140625" style="5" customWidth="1"/>
    <col min="14" max="14" width="11.851562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33" t="s">
        <v>22</v>
      </c>
      <c r="B2" s="233"/>
      <c r="C2" s="233"/>
      <c r="D2" s="233"/>
      <c r="E2" s="5"/>
      <c r="F2" s="234" t="str">
        <f>IF('Титул ф.9'!D19=0," ",'Титул ф.9'!D19)</f>
        <v>Ульяновский областной суд </v>
      </c>
      <c r="G2" s="234"/>
      <c r="H2" s="234"/>
      <c r="I2" s="234"/>
      <c r="J2" s="234"/>
      <c r="K2" s="234"/>
      <c r="L2" s="234"/>
      <c r="M2" s="234"/>
      <c r="N2" s="3"/>
      <c r="O2" s="5"/>
      <c r="P2" s="5"/>
    </row>
    <row r="3" spans="1:20" s="41" customFormat="1" ht="51.75" customHeight="1">
      <c r="A3" s="232" t="s">
        <v>110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57"/>
      <c r="R3" s="58"/>
      <c r="S3" s="58"/>
      <c r="T3" s="54"/>
    </row>
    <row r="4" spans="1:20" s="41" customFormat="1" ht="27.75" customHeight="1">
      <c r="A4" s="216" t="s">
        <v>189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44"/>
      <c r="R4" s="44"/>
      <c r="S4" s="44"/>
      <c r="T4" s="54"/>
    </row>
    <row r="5" spans="1:17" s="43" customFormat="1" ht="24.75" customHeight="1">
      <c r="A5" s="230" t="s">
        <v>111</v>
      </c>
      <c r="B5" s="230"/>
      <c r="C5" s="231" t="s">
        <v>108</v>
      </c>
      <c r="D5" s="212" t="s">
        <v>123</v>
      </c>
      <c r="E5" s="212"/>
      <c r="F5" s="212"/>
      <c r="G5" s="212"/>
      <c r="H5" s="212"/>
      <c r="I5" s="212" t="s">
        <v>112</v>
      </c>
      <c r="J5" s="212" t="s">
        <v>42</v>
      </c>
      <c r="K5" s="212"/>
      <c r="L5" s="212"/>
      <c r="M5" s="198" t="s">
        <v>181</v>
      </c>
      <c r="N5" s="198" t="s">
        <v>193</v>
      </c>
      <c r="O5" s="198" t="s">
        <v>182</v>
      </c>
      <c r="P5" s="212" t="s">
        <v>41</v>
      </c>
      <c r="Q5" s="53"/>
    </row>
    <row r="6" spans="1:17" s="43" customFormat="1" ht="97.5" customHeight="1">
      <c r="A6" s="230"/>
      <c r="B6" s="230"/>
      <c r="C6" s="231"/>
      <c r="D6" s="229" t="s">
        <v>35</v>
      </c>
      <c r="E6" s="229" t="s">
        <v>36</v>
      </c>
      <c r="F6" s="229" t="s">
        <v>37</v>
      </c>
      <c r="G6" s="212" t="s">
        <v>38</v>
      </c>
      <c r="H6" s="212" t="s">
        <v>113</v>
      </c>
      <c r="I6" s="212"/>
      <c r="J6" s="212" t="s">
        <v>372</v>
      </c>
      <c r="K6" s="212"/>
      <c r="L6" s="198" t="s">
        <v>183</v>
      </c>
      <c r="M6" s="198"/>
      <c r="N6" s="198"/>
      <c r="O6" s="198"/>
      <c r="P6" s="212"/>
      <c r="Q6" s="53"/>
    </row>
    <row r="7" spans="1:17" s="43" customFormat="1" ht="181.5" customHeight="1">
      <c r="A7" s="230"/>
      <c r="B7" s="230"/>
      <c r="C7" s="231"/>
      <c r="D7" s="229"/>
      <c r="E7" s="229"/>
      <c r="F7" s="229"/>
      <c r="G7" s="212"/>
      <c r="H7" s="212"/>
      <c r="I7" s="212"/>
      <c r="J7" s="47" t="s">
        <v>196</v>
      </c>
      <c r="K7" s="47" t="s">
        <v>197</v>
      </c>
      <c r="L7" s="198"/>
      <c r="M7" s="198"/>
      <c r="N7" s="198"/>
      <c r="O7" s="198"/>
      <c r="P7" s="212"/>
      <c r="Q7" s="53"/>
    </row>
    <row r="8" spans="1:17" s="62" customFormat="1" ht="12.75">
      <c r="A8" s="227"/>
      <c r="B8" s="227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28" t="s">
        <v>39</v>
      </c>
      <c r="B9" s="228"/>
      <c r="C9" s="59">
        <v>1</v>
      </c>
      <c r="D9" s="23">
        <v>1</v>
      </c>
      <c r="E9" s="23">
        <v>0</v>
      </c>
      <c r="F9" s="23">
        <v>0</v>
      </c>
      <c r="G9" s="23">
        <v>0</v>
      </c>
      <c r="H9" s="23">
        <v>1</v>
      </c>
      <c r="I9" s="23">
        <v>0</v>
      </c>
      <c r="J9" s="22"/>
      <c r="K9" s="22"/>
      <c r="L9" s="22"/>
      <c r="M9" s="22"/>
      <c r="N9" s="23">
        <v>0</v>
      </c>
      <c r="O9" s="23">
        <v>0</v>
      </c>
      <c r="P9" s="23">
        <v>1</v>
      </c>
      <c r="Q9" s="41"/>
    </row>
    <row r="10" spans="1:17" s="38" customFormat="1" ht="33.75" customHeight="1">
      <c r="A10" s="226" t="s">
        <v>26</v>
      </c>
      <c r="B10" s="63" t="s">
        <v>195</v>
      </c>
      <c r="C10" s="59">
        <v>2</v>
      </c>
      <c r="D10" s="23">
        <v>1</v>
      </c>
      <c r="E10" s="23">
        <v>0</v>
      </c>
      <c r="F10" s="23">
        <v>0</v>
      </c>
      <c r="G10" s="23">
        <v>0</v>
      </c>
      <c r="H10" s="23">
        <v>1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1</v>
      </c>
      <c r="Q10" s="41"/>
    </row>
    <row r="11" spans="1:17" s="38" customFormat="1" ht="30.75" customHeight="1">
      <c r="A11" s="226"/>
      <c r="B11" s="64" t="s">
        <v>191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26"/>
      <c r="B12" s="111" t="s">
        <v>184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spans="1:2" ht="12.75">
      <c r="A14" s="5" t="s">
        <v>375</v>
      </c>
      <c r="B14" s="9"/>
    </row>
  </sheetData>
  <sheetProtection/>
  <mergeCells count="23">
    <mergeCell ref="P5:P7"/>
    <mergeCell ref="D6:D7"/>
    <mergeCell ref="G6:G7"/>
    <mergeCell ref="H6:H7"/>
    <mergeCell ref="J5:L5"/>
    <mergeCell ref="M5:M7"/>
    <mergeCell ref="A3:P3"/>
    <mergeCell ref="A2:D2"/>
    <mergeCell ref="F2:M2"/>
    <mergeCell ref="A4:P4"/>
    <mergeCell ref="A10:A12"/>
    <mergeCell ref="J6:K6"/>
    <mergeCell ref="L6:L7"/>
    <mergeCell ref="A8:B8"/>
    <mergeCell ref="A9:B9"/>
    <mergeCell ref="E6:E7"/>
    <mergeCell ref="F6:F7"/>
    <mergeCell ref="A5:B7"/>
    <mergeCell ref="C5:C7"/>
    <mergeCell ref="O5:O7"/>
    <mergeCell ref="D5:H5"/>
    <mergeCell ref="N5:N7"/>
    <mergeCell ref="I5:I7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72" zoomScaleNormal="72" zoomScaleSheetLayoutView="75" zoomScalePageLayoutView="0" workbookViewId="0" topLeftCell="A1">
      <selection activeCell="M19" sqref="M19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3.140625" style="15" customWidth="1"/>
    <col min="11" max="11" width="15.421875" style="15" customWidth="1"/>
    <col min="12" max="13" width="16.00390625" style="15" customWidth="1"/>
    <col min="14" max="14" width="11.140625" style="15" customWidth="1"/>
    <col min="15" max="15" width="11.421875" style="15" customWidth="1"/>
    <col min="16" max="16" width="11.28125" style="15" customWidth="1"/>
    <col min="17" max="16384" width="9.140625" style="15" customWidth="1"/>
  </cols>
  <sheetData>
    <row r="1" ht="6.75" customHeight="1"/>
    <row r="2" spans="2:15" ht="15" customHeight="1">
      <c r="B2" s="262" t="s">
        <v>22</v>
      </c>
      <c r="C2" s="262"/>
      <c r="D2" s="262"/>
      <c r="E2" s="262"/>
      <c r="F2" s="263" t="str">
        <f>IF('Титул ф.9'!D19=0," ",'Титул ф.9'!D19)</f>
        <v>Ульяновский областной суд </v>
      </c>
      <c r="G2" s="264"/>
      <c r="H2" s="264"/>
      <c r="I2" s="264"/>
      <c r="J2" s="264"/>
      <c r="K2" s="264"/>
      <c r="L2" s="264"/>
      <c r="M2" s="264"/>
      <c r="N2" s="265"/>
      <c r="O2" s="17"/>
    </row>
    <row r="3" spans="1:17" s="19" customFormat="1" ht="58.5" customHeight="1">
      <c r="A3" s="238" t="s">
        <v>114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18"/>
    </row>
    <row r="4" spans="1:17" s="19" customFormat="1" ht="43.5" customHeight="1">
      <c r="A4" s="239" t="s">
        <v>190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s="20" customFormat="1" ht="38.25" customHeight="1">
      <c r="A5" s="266" t="s">
        <v>91</v>
      </c>
      <c r="B5" s="266"/>
      <c r="C5" s="267" t="s">
        <v>34</v>
      </c>
      <c r="D5" s="259" t="s">
        <v>42</v>
      </c>
      <c r="E5" s="260"/>
      <c r="F5" s="260"/>
      <c r="G5" s="260"/>
      <c r="H5" s="261"/>
      <c r="I5" s="243" t="s">
        <v>78</v>
      </c>
      <c r="J5" s="259" t="s">
        <v>98</v>
      </c>
      <c r="K5" s="260"/>
      <c r="L5" s="261"/>
      <c r="M5" s="199" t="s">
        <v>374</v>
      </c>
      <c r="N5" s="248" t="s">
        <v>193</v>
      </c>
      <c r="O5" s="240" t="s">
        <v>182</v>
      </c>
      <c r="P5" s="252" t="s">
        <v>41</v>
      </c>
      <c r="Q5" s="255" t="s">
        <v>115</v>
      </c>
    </row>
    <row r="6" spans="1:17" s="20" customFormat="1" ht="77.25" customHeight="1">
      <c r="A6" s="266"/>
      <c r="B6" s="266"/>
      <c r="C6" s="267"/>
      <c r="D6" s="240" t="s">
        <v>35</v>
      </c>
      <c r="E6" s="240" t="s">
        <v>36</v>
      </c>
      <c r="F6" s="240" t="s">
        <v>37</v>
      </c>
      <c r="G6" s="240" t="s">
        <v>38</v>
      </c>
      <c r="H6" s="243" t="s">
        <v>79</v>
      </c>
      <c r="I6" s="258"/>
      <c r="J6" s="250" t="s">
        <v>371</v>
      </c>
      <c r="K6" s="251"/>
      <c r="L6" s="240" t="s">
        <v>192</v>
      </c>
      <c r="M6" s="199"/>
      <c r="N6" s="248"/>
      <c r="O6" s="247"/>
      <c r="P6" s="253"/>
      <c r="Q6" s="256"/>
    </row>
    <row r="7" spans="1:17" s="20" customFormat="1" ht="129.75" customHeight="1">
      <c r="A7" s="266"/>
      <c r="B7" s="266"/>
      <c r="C7" s="267"/>
      <c r="D7" s="241"/>
      <c r="E7" s="241"/>
      <c r="F7" s="241"/>
      <c r="G7" s="241"/>
      <c r="H7" s="244"/>
      <c r="I7" s="244"/>
      <c r="J7" s="28" t="s">
        <v>116</v>
      </c>
      <c r="K7" s="28" t="s">
        <v>194</v>
      </c>
      <c r="L7" s="241"/>
      <c r="M7" s="199"/>
      <c r="N7" s="248"/>
      <c r="O7" s="241"/>
      <c r="P7" s="254"/>
      <c r="Q7" s="257"/>
    </row>
    <row r="8" spans="1:17" s="21" customFormat="1" ht="15.75">
      <c r="A8" s="246" t="s">
        <v>71</v>
      </c>
      <c r="B8" s="246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36" t="s">
        <v>117</v>
      </c>
      <c r="B9" s="237"/>
      <c r="C9" s="24">
        <v>1</v>
      </c>
      <c r="D9" s="23">
        <v>1</v>
      </c>
      <c r="E9" s="23">
        <v>0</v>
      </c>
      <c r="F9" s="23">
        <v>0</v>
      </c>
      <c r="G9" s="23">
        <v>0</v>
      </c>
      <c r="H9" s="23">
        <v>1</v>
      </c>
      <c r="I9" s="23">
        <v>0</v>
      </c>
      <c r="J9" s="23">
        <v>0</v>
      </c>
      <c r="K9" s="23">
        <v>0</v>
      </c>
      <c r="L9" s="22"/>
      <c r="M9" s="23">
        <v>0</v>
      </c>
      <c r="N9" s="23">
        <v>0</v>
      </c>
      <c r="O9" s="23">
        <v>0</v>
      </c>
      <c r="P9" s="23">
        <v>1</v>
      </c>
      <c r="Q9" s="23">
        <v>1</v>
      </c>
    </row>
    <row r="10" spans="1:17" ht="30" customHeight="1">
      <c r="A10" s="242" t="s">
        <v>73</v>
      </c>
      <c r="B10" s="25" t="s">
        <v>80</v>
      </c>
      <c r="C10" s="24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30" customHeight="1">
      <c r="A11" s="242"/>
      <c r="B11" s="25" t="s">
        <v>81</v>
      </c>
      <c r="C11" s="24">
        <v>3</v>
      </c>
      <c r="D11" s="23">
        <v>1</v>
      </c>
      <c r="E11" s="23">
        <v>0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0</v>
      </c>
      <c r="L11" s="22"/>
      <c r="M11" s="23">
        <v>0</v>
      </c>
      <c r="N11" s="23">
        <v>0</v>
      </c>
      <c r="O11" s="23">
        <v>0</v>
      </c>
      <c r="P11" s="23">
        <v>1</v>
      </c>
      <c r="Q11" s="23">
        <v>1</v>
      </c>
    </row>
    <row r="12" spans="1:17" ht="30" customHeight="1">
      <c r="A12" s="242"/>
      <c r="B12" s="25" t="s">
        <v>82</v>
      </c>
      <c r="C12" s="24">
        <v>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2"/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17" ht="30" customHeight="1">
      <c r="A13" s="242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118</v>
      </c>
      <c r="C15" s="67"/>
      <c r="D15" s="67"/>
      <c r="G15" s="123" t="s">
        <v>27</v>
      </c>
      <c r="H15" s="124"/>
      <c r="I15" s="124"/>
      <c r="J15" s="268" t="s">
        <v>393</v>
      </c>
      <c r="K15" s="268"/>
      <c r="L15" s="268"/>
      <c r="M15" s="268"/>
      <c r="N15" s="268"/>
    </row>
    <row r="16" spans="2:14" ht="26.25" customHeight="1">
      <c r="B16" s="68" t="s">
        <v>85</v>
      </c>
      <c r="C16" s="55">
        <v>1</v>
      </c>
      <c r="D16" s="23">
        <v>77</v>
      </c>
      <c r="G16" s="124"/>
      <c r="H16" s="69"/>
      <c r="I16" s="70"/>
      <c r="J16" s="235" t="s">
        <v>119</v>
      </c>
      <c r="K16" s="235"/>
      <c r="L16" s="235"/>
      <c r="M16" s="235"/>
      <c r="N16" s="235"/>
    </row>
    <row r="17" spans="2:14" ht="36.75" customHeight="1">
      <c r="B17" s="68" t="s">
        <v>86</v>
      </c>
      <c r="C17" s="55">
        <v>2</v>
      </c>
      <c r="D17" s="23">
        <v>1</v>
      </c>
      <c r="G17" s="249" t="s">
        <v>84</v>
      </c>
      <c r="H17" s="249"/>
      <c r="I17" s="249"/>
      <c r="J17" s="269" t="s">
        <v>394</v>
      </c>
      <c r="K17" s="269"/>
      <c r="L17" s="269"/>
      <c r="M17" s="269"/>
      <c r="N17" s="269"/>
    </row>
    <row r="18" spans="7:14" ht="19.5" customHeight="1">
      <c r="G18" s="72"/>
      <c r="H18" s="72"/>
      <c r="I18" s="72"/>
      <c r="J18" s="235" t="s">
        <v>119</v>
      </c>
      <c r="K18" s="235"/>
      <c r="L18" s="235"/>
      <c r="M18" s="235"/>
      <c r="N18" s="235"/>
    </row>
    <row r="19" spans="7:14" ht="12.75">
      <c r="G19" s="17"/>
      <c r="H19" s="17"/>
      <c r="I19" s="17"/>
      <c r="J19" s="17" t="s">
        <v>24</v>
      </c>
      <c r="K19" s="73" t="s">
        <v>395</v>
      </c>
      <c r="L19" s="17"/>
      <c r="M19" s="74" t="s">
        <v>396</v>
      </c>
      <c r="N19" s="74"/>
    </row>
    <row r="20" spans="7:14" ht="12.75">
      <c r="G20" s="17"/>
      <c r="H20" s="17"/>
      <c r="I20" s="17"/>
      <c r="J20" s="17"/>
      <c r="K20" s="125" t="s">
        <v>120</v>
      </c>
      <c r="L20" s="17"/>
      <c r="M20" s="245" t="s">
        <v>25</v>
      </c>
      <c r="N20" s="245"/>
    </row>
    <row r="24" ht="12.75">
      <c r="A24" s="71" t="s">
        <v>370</v>
      </c>
    </row>
  </sheetData>
  <sheetProtection/>
  <mergeCells count="30">
    <mergeCell ref="G6:G7"/>
    <mergeCell ref="B2:E2"/>
    <mergeCell ref="F2:N2"/>
    <mergeCell ref="A5:B7"/>
    <mergeCell ref="C5:C7"/>
    <mergeCell ref="D5:H5"/>
    <mergeCell ref="P5:P7"/>
    <mergeCell ref="Q5:Q7"/>
    <mergeCell ref="I5:I7"/>
    <mergeCell ref="J5:L5"/>
    <mergeCell ref="M20:N20"/>
    <mergeCell ref="A8:B8"/>
    <mergeCell ref="O5:O7"/>
    <mergeCell ref="D6:D7"/>
    <mergeCell ref="E6:E7"/>
    <mergeCell ref="N5:N7"/>
    <mergeCell ref="G17:I17"/>
    <mergeCell ref="J17:N17"/>
    <mergeCell ref="M5:M7"/>
    <mergeCell ref="J6:K6"/>
    <mergeCell ref="J18:N18"/>
    <mergeCell ref="A9:B9"/>
    <mergeCell ref="A3:P3"/>
    <mergeCell ref="A4:Q4"/>
    <mergeCell ref="F6:F7"/>
    <mergeCell ref="A10:A13"/>
    <mergeCell ref="H6:H7"/>
    <mergeCell ref="J15:N15"/>
    <mergeCell ref="J16:N16"/>
    <mergeCell ref="L6:L7"/>
  </mergeCells>
  <conditionalFormatting sqref="D9:Q13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38"/>
  <sheetViews>
    <sheetView zoomScalePageLayoutView="0" workbookViewId="0" topLeftCell="A52">
      <selection activeCell="A2" sqref="A2"/>
    </sheetView>
  </sheetViews>
  <sheetFormatPr defaultColWidth="9.140625" defaultRowHeight="12.75"/>
  <cols>
    <col min="1" max="1" width="11.28125" style="121" customWidth="1"/>
    <col min="2" max="2" width="11.7109375" style="121" customWidth="1"/>
    <col min="3" max="3" width="44.57421875" style="120" customWidth="1"/>
    <col min="4" max="4" width="54.00390625" style="120" customWidth="1"/>
    <col min="5" max="16384" width="9.140625" style="9" customWidth="1"/>
  </cols>
  <sheetData>
    <row r="1" spans="1:4" s="122" customFormat="1" ht="13.5" thickBot="1">
      <c r="A1" s="130" t="s">
        <v>204</v>
      </c>
      <c r="B1" s="130" t="s">
        <v>205</v>
      </c>
      <c r="C1" s="131" t="s">
        <v>206</v>
      </c>
      <c r="D1" s="131" t="s">
        <v>207</v>
      </c>
    </row>
    <row r="2" spans="1:4" ht="12.75">
      <c r="A2" s="128">
        <f>IF((SUM('Разделы 1, 2'!P18:P18)&gt;=SUM('Разделы 1, 2'!O18:O18)),"","Неверно!")</f>
      </c>
      <c r="B2" s="129">
        <v>143330</v>
      </c>
      <c r="C2" s="119" t="s">
        <v>359</v>
      </c>
      <c r="D2" s="119" t="s">
        <v>360</v>
      </c>
    </row>
    <row r="3" spans="1:4" ht="12.75">
      <c r="A3" s="128">
        <f>IF((SUM('Разделы 1, 2'!P19:P19)&gt;=SUM('Разделы 1, 2'!O19:O19)),"","Неверно!")</f>
      </c>
      <c r="B3" s="129">
        <v>143330</v>
      </c>
      <c r="C3" s="119" t="s">
        <v>361</v>
      </c>
      <c r="D3" s="119" t="s">
        <v>360</v>
      </c>
    </row>
    <row r="4" spans="1:4" ht="12.75">
      <c r="A4" s="128">
        <f>IF((SUM('Разделы 1, 2'!P20:P20)&gt;=SUM('Разделы 1, 2'!O20:O20)),"","Неверно!")</f>
      </c>
      <c r="B4" s="129">
        <v>143330</v>
      </c>
      <c r="C4" s="119" t="s">
        <v>362</v>
      </c>
      <c r="D4" s="119" t="s">
        <v>360</v>
      </c>
    </row>
    <row r="5" spans="1:4" ht="12.75">
      <c r="A5" s="128">
        <f>IF((SUM('Разделы 1, 2'!P21:P21)&gt;=SUM('Разделы 1, 2'!O21:O21)),"","Неверно!")</f>
      </c>
      <c r="B5" s="129">
        <v>143330</v>
      </c>
      <c r="C5" s="119" t="s">
        <v>363</v>
      </c>
      <c r="D5" s="119" t="s">
        <v>360</v>
      </c>
    </row>
    <row r="6" spans="1:4" ht="12.75">
      <c r="A6" s="128">
        <f>IF((SUM('Разделы 1, 2'!P22:P22)&gt;=SUM('Разделы 1, 2'!O22:O22)),"","Неверно!")</f>
      </c>
      <c r="B6" s="129">
        <v>143330</v>
      </c>
      <c r="C6" s="119" t="s">
        <v>364</v>
      </c>
      <c r="D6" s="119" t="s">
        <v>360</v>
      </c>
    </row>
    <row r="7" spans="1:4" ht="12.75">
      <c r="A7" s="128">
        <f>IF((SUM('Разделы 1, 2'!O18:O18)&lt;=SUM('Разделы 1, 2'!J18:J18)),"","Неверно!")</f>
      </c>
      <c r="B7" s="129">
        <v>143331</v>
      </c>
      <c r="C7" s="119" t="s">
        <v>353</v>
      </c>
      <c r="D7" s="119" t="s">
        <v>354</v>
      </c>
    </row>
    <row r="8" spans="1:4" ht="12.75">
      <c r="A8" s="128">
        <f>IF((SUM('Разделы 1, 2'!O19:O19)&lt;=SUM('Разделы 1, 2'!J19:J19)),"","Неверно!")</f>
      </c>
      <c r="B8" s="129">
        <v>143331</v>
      </c>
      <c r="C8" s="119" t="s">
        <v>355</v>
      </c>
      <c r="D8" s="119" t="s">
        <v>354</v>
      </c>
    </row>
    <row r="9" spans="1:4" ht="12.75">
      <c r="A9" s="128">
        <f>IF((SUM('Разделы 1, 2'!O20:O20)&lt;=SUM('Разделы 1, 2'!J20:J20)),"","Неверно!")</f>
      </c>
      <c r="B9" s="129">
        <v>143331</v>
      </c>
      <c r="C9" s="119" t="s">
        <v>356</v>
      </c>
      <c r="D9" s="119" t="s">
        <v>354</v>
      </c>
    </row>
    <row r="10" spans="1:4" ht="12.75">
      <c r="A10" s="128">
        <f>IF((SUM('Разделы 1, 2'!O21:O21)&lt;=SUM('Разделы 1, 2'!J21:J21)),"","Неверно!")</f>
      </c>
      <c r="B10" s="129">
        <v>143331</v>
      </c>
      <c r="C10" s="119" t="s">
        <v>357</v>
      </c>
      <c r="D10" s="119" t="s">
        <v>354</v>
      </c>
    </row>
    <row r="11" spans="1:4" ht="12.75">
      <c r="A11" s="128">
        <f>IF((SUM('Разделы 1, 2'!O22:O22)&lt;=SUM('Разделы 1, 2'!J22:J22)),"","Неверно!")</f>
      </c>
      <c r="B11" s="129">
        <v>143331</v>
      </c>
      <c r="C11" s="119" t="s">
        <v>358</v>
      </c>
      <c r="D11" s="119" t="s">
        <v>354</v>
      </c>
    </row>
    <row r="12" spans="1:4" ht="12.75">
      <c r="A12" s="128">
        <f>IF((SUM('Разделы 4, 5'!L9:L9)=0),"","Неверно!")</f>
      </c>
      <c r="B12" s="129">
        <v>143332</v>
      </c>
      <c r="C12" s="119" t="s">
        <v>208</v>
      </c>
      <c r="D12" s="119" t="s">
        <v>209</v>
      </c>
    </row>
    <row r="13" spans="1:4" ht="12.75">
      <c r="A13" s="128">
        <f>IF((SUM('Разделы 4, 5'!L10:L10)=0),"","Неверно!")</f>
      </c>
      <c r="B13" s="129">
        <v>143332</v>
      </c>
      <c r="C13" s="119" t="s">
        <v>210</v>
      </c>
      <c r="D13" s="119" t="s">
        <v>209</v>
      </c>
    </row>
    <row r="14" spans="1:4" ht="12.75">
      <c r="A14" s="128">
        <f>IF((SUM('Разделы 4, 5'!L11:L11)=0),"","Неверно!")</f>
      </c>
      <c r="B14" s="129">
        <v>143332</v>
      </c>
      <c r="C14" s="119" t="s">
        <v>211</v>
      </c>
      <c r="D14" s="119" t="s">
        <v>209</v>
      </c>
    </row>
    <row r="15" spans="1:4" ht="12.75">
      <c r="A15" s="128">
        <f>IF((SUM('Разделы 4, 5'!L12:L12)=0),"","Неверно!")</f>
      </c>
      <c r="B15" s="129">
        <v>143332</v>
      </c>
      <c r="C15" s="119" t="s">
        <v>212</v>
      </c>
      <c r="D15" s="119" t="s">
        <v>209</v>
      </c>
    </row>
    <row r="16" spans="1:4" ht="12.75">
      <c r="A16" s="128">
        <f>IF((SUM('Разделы 4, 5'!L13:L13)=0),"","Неверно!")</f>
      </c>
      <c r="B16" s="129">
        <v>143332</v>
      </c>
      <c r="C16" s="119" t="s">
        <v>213</v>
      </c>
      <c r="D16" s="119" t="s">
        <v>209</v>
      </c>
    </row>
    <row r="17" spans="1:4" ht="12.75">
      <c r="A17" s="128">
        <f>IF((SUM('Разделы 1, 2'!F10:F10)=0),"","Неверно!")</f>
      </c>
      <c r="B17" s="129">
        <v>143333</v>
      </c>
      <c r="C17" s="119" t="s">
        <v>214</v>
      </c>
      <c r="D17" s="119" t="s">
        <v>215</v>
      </c>
    </row>
    <row r="18" spans="1:4" ht="25.5">
      <c r="A18" s="128">
        <f>IF((SUM('Разделы 4, 5'!L9:L9)=SUM('Раздел 3'!L11:L12)),"","Неверно!")</f>
      </c>
      <c r="B18" s="129">
        <v>143334</v>
      </c>
      <c r="C18" s="119" t="s">
        <v>216</v>
      </c>
      <c r="D18" s="119" t="s">
        <v>217</v>
      </c>
    </row>
    <row r="19" spans="1:4" ht="12.75">
      <c r="A19" s="128">
        <f>IF((SUM('Разделы 4, 5'!Q9:Q9)=SUM('Разделы 1, 2'!J18:J18)),"","Неверно!")</f>
      </c>
      <c r="B19" s="129">
        <v>143335</v>
      </c>
      <c r="C19" s="119" t="s">
        <v>218</v>
      </c>
      <c r="D19" s="119" t="s">
        <v>219</v>
      </c>
    </row>
    <row r="20" spans="1:4" ht="12.75">
      <c r="A20" s="128">
        <f>IF((SUM('Разделы 1, 2'!M10:M10)&lt;=SUM('Разделы 1, 2'!J10:J10)),"","Неверно!")</f>
      </c>
      <c r="B20" s="129">
        <v>143336</v>
      </c>
      <c r="C20" s="119" t="s">
        <v>220</v>
      </c>
      <c r="D20" s="119" t="s">
        <v>221</v>
      </c>
    </row>
    <row r="21" spans="1:4" ht="25.5">
      <c r="A21" s="128">
        <f>IF((SUM('Разделы 4, 5'!N9:N9)=SUM('Раздел 3'!N9:N9)),"","Неверно!")</f>
      </c>
      <c r="B21" s="129">
        <v>143337</v>
      </c>
      <c r="C21" s="119" t="s">
        <v>222</v>
      </c>
      <c r="D21" s="119" t="s">
        <v>223</v>
      </c>
    </row>
    <row r="22" spans="1:4" ht="25.5">
      <c r="A22" s="128">
        <f>IF((SUM('Разделы 4, 5'!O9:O9)=SUM('Раздел 3'!O9:O9)),"","Неверно!")</f>
      </c>
      <c r="B22" s="129">
        <v>143337</v>
      </c>
      <c r="C22" s="119" t="s">
        <v>224</v>
      </c>
      <c r="D22" s="119" t="s">
        <v>223</v>
      </c>
    </row>
    <row r="23" spans="1:4" ht="38.25">
      <c r="A23" s="128">
        <f>IF((SUM('Разделы 4, 5'!P9:P9)=SUM('Раздел 3'!P9:P9)+SUM('Раздел 3'!J10:J10)+SUM('Раздел 3'!K10:K10)+SUM('Раздел 3'!M10:M10)),"","Неверно!")</f>
      </c>
      <c r="B23" s="129">
        <v>143338</v>
      </c>
      <c r="C23" s="119" t="s">
        <v>225</v>
      </c>
      <c r="D23" s="119" t="s">
        <v>226</v>
      </c>
    </row>
    <row r="24" spans="1:4" ht="12.75">
      <c r="A24" s="128">
        <f>IF((SUM('Разделы 1, 2'!M18:M18)&lt;=SUM('Разделы 1, 2'!J18:J18)),"","Неверно!")</f>
      </c>
      <c r="B24" s="129">
        <v>143339</v>
      </c>
      <c r="C24" s="119" t="s">
        <v>227</v>
      </c>
      <c r="D24" s="119" t="s">
        <v>228</v>
      </c>
    </row>
    <row r="25" spans="1:4" ht="12.75">
      <c r="A25" s="128">
        <f>IF((SUM('Разделы 1, 2'!M19:M19)&lt;=SUM('Разделы 1, 2'!J19:J19)),"","Неверно!")</f>
      </c>
      <c r="B25" s="129">
        <v>143339</v>
      </c>
      <c r="C25" s="119" t="s">
        <v>229</v>
      </c>
      <c r="D25" s="119" t="s">
        <v>228</v>
      </c>
    </row>
    <row r="26" spans="1:4" ht="12.75">
      <c r="A26" s="128">
        <f>IF((SUM('Разделы 1, 2'!M20:M20)&lt;=SUM('Разделы 1, 2'!J20:J20)),"","Неверно!")</f>
      </c>
      <c r="B26" s="129">
        <v>143339</v>
      </c>
      <c r="C26" s="119" t="s">
        <v>230</v>
      </c>
      <c r="D26" s="119" t="s">
        <v>228</v>
      </c>
    </row>
    <row r="27" spans="1:4" ht="12.75">
      <c r="A27" s="128">
        <f>IF((SUM('Разделы 1, 2'!M21:M21)&lt;=SUM('Разделы 1, 2'!J21:J21)),"","Неверно!")</f>
      </c>
      <c r="B27" s="129">
        <v>143339</v>
      </c>
      <c r="C27" s="119" t="s">
        <v>231</v>
      </c>
      <c r="D27" s="119" t="s">
        <v>228</v>
      </c>
    </row>
    <row r="28" spans="1:4" ht="12.75">
      <c r="A28" s="128">
        <f>IF((SUM('Разделы 1, 2'!M22:M22)&lt;=SUM('Разделы 1, 2'!J22:J22)),"","Неверно!")</f>
      </c>
      <c r="B28" s="129">
        <v>143339</v>
      </c>
      <c r="C28" s="119" t="s">
        <v>232</v>
      </c>
      <c r="D28" s="119" t="s">
        <v>228</v>
      </c>
    </row>
    <row r="29" spans="1:4" ht="25.5">
      <c r="A29" s="128">
        <f>IF((SUM('Разделы 4, 5'!D9:D9)=SUM('Раздел 3'!D9:D9)),"","Неверно!")</f>
      </c>
      <c r="B29" s="129">
        <v>143340</v>
      </c>
      <c r="C29" s="119" t="s">
        <v>233</v>
      </c>
      <c r="D29" s="119" t="s">
        <v>234</v>
      </c>
    </row>
    <row r="30" spans="1:4" ht="25.5">
      <c r="A30" s="128">
        <f>IF((SUM('Разделы 4, 5'!E9:E9)=SUM('Раздел 3'!E9:E9)),"","Неверно!")</f>
      </c>
      <c r="B30" s="129">
        <v>143340</v>
      </c>
      <c r="C30" s="119" t="s">
        <v>235</v>
      </c>
      <c r="D30" s="119" t="s">
        <v>234</v>
      </c>
    </row>
    <row r="31" spans="1:4" ht="25.5">
      <c r="A31" s="128">
        <f>IF((SUM('Разделы 4, 5'!F9:F9)=SUM('Раздел 3'!F9:F9)),"","Неверно!")</f>
      </c>
      <c r="B31" s="129">
        <v>143340</v>
      </c>
      <c r="C31" s="119" t="s">
        <v>236</v>
      </c>
      <c r="D31" s="119" t="s">
        <v>234</v>
      </c>
    </row>
    <row r="32" spans="1:4" ht="25.5">
      <c r="A32" s="128">
        <f>IF((SUM('Разделы 4, 5'!G9:G9)=SUM('Раздел 3'!G9:G9)),"","Неверно!")</f>
      </c>
      <c r="B32" s="129">
        <v>143340</v>
      </c>
      <c r="C32" s="119" t="s">
        <v>237</v>
      </c>
      <c r="D32" s="119" t="s">
        <v>234</v>
      </c>
    </row>
    <row r="33" spans="1:4" ht="25.5">
      <c r="A33" s="128">
        <f>IF((SUM('Разделы 4, 5'!H9:H9)=SUM('Раздел 3'!H9:H9)),"","Неверно!")</f>
      </c>
      <c r="B33" s="129">
        <v>143340</v>
      </c>
      <c r="C33" s="119" t="s">
        <v>238</v>
      </c>
      <c r="D33" s="119" t="s">
        <v>234</v>
      </c>
    </row>
    <row r="34" spans="1:4" ht="25.5">
      <c r="A34" s="128">
        <f>IF((SUM('Разделы 4, 5'!I9:I9)=SUM('Раздел 3'!I9:I9)),"","Неверно!")</f>
      </c>
      <c r="B34" s="129">
        <v>143340</v>
      </c>
      <c r="C34" s="119" t="s">
        <v>239</v>
      </c>
      <c r="D34" s="119" t="s">
        <v>234</v>
      </c>
    </row>
    <row r="35" spans="1:4" ht="25.5">
      <c r="A35" s="128">
        <f>IF((SUM('Разделы 4, 5'!J9:J9)+SUM('Разделы 4, 5'!M9:M9)=SUM('Раздел 3'!J10:J10)+SUM('Раздел 3'!M10:M10)),"","Неверно!")</f>
      </c>
      <c r="B35" s="129">
        <v>143341</v>
      </c>
      <c r="C35" s="119" t="s">
        <v>240</v>
      </c>
      <c r="D35" s="119" t="s">
        <v>241</v>
      </c>
    </row>
    <row r="36" spans="1:4" ht="25.5">
      <c r="A36" s="128">
        <f>IF((SUM('Разделы 4, 5'!K9:K9)+SUM('Разделы 4, 5'!M9:M9)=SUM('Раздел 3'!K10:K10)+SUM('Раздел 3'!M10:M10)),"","Неверно!")</f>
      </c>
      <c r="B36" s="129">
        <v>143341</v>
      </c>
      <c r="C36" s="119" t="s">
        <v>242</v>
      </c>
      <c r="D36" s="119" t="s">
        <v>241</v>
      </c>
    </row>
    <row r="37" spans="1:4" ht="12.75">
      <c r="A37" s="128">
        <f>IF((SUM('Разделы 1, 2'!L10:L10)&lt;=SUM('Разделы 1, 2'!J10:J10)),"","Неверно!")</f>
      </c>
      <c r="B37" s="129">
        <v>143342</v>
      </c>
      <c r="C37" s="119" t="s">
        <v>243</v>
      </c>
      <c r="D37" s="119" t="s">
        <v>244</v>
      </c>
    </row>
    <row r="38" spans="1:4" ht="12.75">
      <c r="A38" s="128">
        <f>IF((SUM('Разделы 1, 2'!K10:K10)=0),"","Неверно!")</f>
      </c>
      <c r="B38" s="129">
        <v>143343</v>
      </c>
      <c r="C38" s="119" t="s">
        <v>245</v>
      </c>
      <c r="D38" s="119" t="s">
        <v>246</v>
      </c>
    </row>
    <row r="39" spans="1:4" ht="25.5">
      <c r="A39" s="128">
        <f>IF((SUM('Разделы 4, 5'!D9:D9)=SUM('Разделы 4, 5'!D10:D13)),"","Неверно!")</f>
      </c>
      <c r="B39" s="129">
        <v>143344</v>
      </c>
      <c r="C39" s="119" t="s">
        <v>247</v>
      </c>
      <c r="D39" s="119" t="s">
        <v>248</v>
      </c>
    </row>
    <row r="40" spans="1:4" ht="25.5">
      <c r="A40" s="128">
        <f>IF((SUM('Разделы 4, 5'!E9:E9)=SUM('Разделы 4, 5'!E10:E13)),"","Неверно!")</f>
      </c>
      <c r="B40" s="129">
        <v>143344</v>
      </c>
      <c r="C40" s="119" t="s">
        <v>249</v>
      </c>
      <c r="D40" s="119" t="s">
        <v>248</v>
      </c>
    </row>
    <row r="41" spans="1:4" ht="25.5">
      <c r="A41" s="128">
        <f>IF((SUM('Разделы 4, 5'!F9:F9)=SUM('Разделы 4, 5'!F10:F13)),"","Неверно!")</f>
      </c>
      <c r="B41" s="129">
        <v>143344</v>
      </c>
      <c r="C41" s="119" t="s">
        <v>250</v>
      </c>
      <c r="D41" s="119" t="s">
        <v>248</v>
      </c>
    </row>
    <row r="42" spans="1:4" ht="25.5">
      <c r="A42" s="128">
        <f>IF((SUM('Разделы 4, 5'!G9:G9)=SUM('Разделы 4, 5'!G10:G13)),"","Неверно!")</f>
      </c>
      <c r="B42" s="129">
        <v>143344</v>
      </c>
      <c r="C42" s="119" t="s">
        <v>251</v>
      </c>
      <c r="D42" s="119" t="s">
        <v>248</v>
      </c>
    </row>
    <row r="43" spans="1:4" ht="25.5">
      <c r="A43" s="128">
        <f>IF((SUM('Разделы 4, 5'!H9:H9)=SUM('Разделы 4, 5'!H10:H13)),"","Неверно!")</f>
      </c>
      <c r="B43" s="129">
        <v>143344</v>
      </c>
      <c r="C43" s="119" t="s">
        <v>252</v>
      </c>
      <c r="D43" s="119" t="s">
        <v>248</v>
      </c>
    </row>
    <row r="44" spans="1:4" ht="25.5">
      <c r="A44" s="128">
        <f>IF((SUM('Разделы 4, 5'!I9:I9)=SUM('Разделы 4, 5'!I10:I13)),"","Неверно!")</f>
      </c>
      <c r="B44" s="129">
        <v>143344</v>
      </c>
      <c r="C44" s="119" t="s">
        <v>253</v>
      </c>
      <c r="D44" s="119" t="s">
        <v>248</v>
      </c>
    </row>
    <row r="45" spans="1:4" ht="25.5">
      <c r="A45" s="128">
        <f>IF((SUM('Разделы 4, 5'!J9:J9)=SUM('Разделы 4, 5'!J10:J13)),"","Неверно!")</f>
      </c>
      <c r="B45" s="129">
        <v>143344</v>
      </c>
      <c r="C45" s="119" t="s">
        <v>254</v>
      </c>
      <c r="D45" s="119" t="s">
        <v>248</v>
      </c>
    </row>
    <row r="46" spans="1:4" ht="25.5">
      <c r="A46" s="128">
        <f>IF((SUM('Разделы 4, 5'!K9:K9)=SUM('Разделы 4, 5'!K10:K13)),"","Неверно!")</f>
      </c>
      <c r="B46" s="129">
        <v>143344</v>
      </c>
      <c r="C46" s="119" t="s">
        <v>255</v>
      </c>
      <c r="D46" s="119" t="s">
        <v>248</v>
      </c>
    </row>
    <row r="47" spans="1:4" ht="25.5">
      <c r="A47" s="128">
        <f>IF((SUM('Разделы 4, 5'!L9:L9)=SUM('Разделы 4, 5'!L10:L13)),"","Неверно!")</f>
      </c>
      <c r="B47" s="129">
        <v>143344</v>
      </c>
      <c r="C47" s="119" t="s">
        <v>256</v>
      </c>
      <c r="D47" s="119" t="s">
        <v>248</v>
      </c>
    </row>
    <row r="48" spans="1:4" ht="25.5">
      <c r="A48" s="128">
        <f>IF((SUM('Разделы 4, 5'!M9:M9)=SUM('Разделы 4, 5'!M10:M13)),"","Неверно!")</f>
      </c>
      <c r="B48" s="129">
        <v>143344</v>
      </c>
      <c r="C48" s="119" t="s">
        <v>257</v>
      </c>
      <c r="D48" s="119" t="s">
        <v>248</v>
      </c>
    </row>
    <row r="49" spans="1:4" ht="25.5">
      <c r="A49" s="128">
        <f>IF((SUM('Разделы 4, 5'!N9:N9)=SUM('Разделы 4, 5'!N10:N13)),"","Неверно!")</f>
      </c>
      <c r="B49" s="129">
        <v>143344</v>
      </c>
      <c r="C49" s="119" t="s">
        <v>258</v>
      </c>
      <c r="D49" s="119" t="s">
        <v>248</v>
      </c>
    </row>
    <row r="50" spans="1:4" ht="25.5">
      <c r="A50" s="128">
        <f>IF((SUM('Разделы 4, 5'!O9:O9)=SUM('Разделы 4, 5'!O10:O13)),"","Неверно!")</f>
      </c>
      <c r="B50" s="129">
        <v>143344</v>
      </c>
      <c r="C50" s="119" t="s">
        <v>259</v>
      </c>
      <c r="D50" s="119" t="s">
        <v>248</v>
      </c>
    </row>
    <row r="51" spans="1:4" ht="25.5">
      <c r="A51" s="128">
        <f>IF((SUM('Разделы 4, 5'!P9:P9)=SUM('Разделы 4, 5'!P10:P13)),"","Неверно!")</f>
      </c>
      <c r="B51" s="129">
        <v>143344</v>
      </c>
      <c r="C51" s="119" t="s">
        <v>260</v>
      </c>
      <c r="D51" s="119" t="s">
        <v>248</v>
      </c>
    </row>
    <row r="52" spans="1:4" ht="25.5">
      <c r="A52" s="128">
        <f>IF((SUM('Разделы 4, 5'!Q9:Q9)=SUM('Разделы 4, 5'!Q10:Q13)),"","Неверно!")</f>
      </c>
      <c r="B52" s="129">
        <v>143344</v>
      </c>
      <c r="C52" s="119" t="s">
        <v>261</v>
      </c>
      <c r="D52" s="119" t="s">
        <v>248</v>
      </c>
    </row>
    <row r="53" spans="1:4" ht="25.5">
      <c r="A53" s="128">
        <f>IF((SUM('Разделы 4, 5'!H9:H9)=SUM('Разделы 4, 5'!D9:G9)),"","Неверно!")</f>
      </c>
      <c r="B53" s="129">
        <v>143345</v>
      </c>
      <c r="C53" s="119" t="s">
        <v>262</v>
      </c>
      <c r="D53" s="119" t="s">
        <v>263</v>
      </c>
    </row>
    <row r="54" spans="1:4" ht="25.5">
      <c r="A54" s="128">
        <f>IF((SUM('Разделы 4, 5'!H10:H10)=SUM('Разделы 4, 5'!D10:G10)),"","Неверно!")</f>
      </c>
      <c r="B54" s="129">
        <v>143345</v>
      </c>
      <c r="C54" s="119" t="s">
        <v>264</v>
      </c>
      <c r="D54" s="119" t="s">
        <v>263</v>
      </c>
    </row>
    <row r="55" spans="1:4" ht="25.5">
      <c r="A55" s="128">
        <f>IF((SUM('Разделы 4, 5'!H11:H11)=SUM('Разделы 4, 5'!D11:G11)),"","Неверно!")</f>
      </c>
      <c r="B55" s="129">
        <v>143345</v>
      </c>
      <c r="C55" s="119" t="s">
        <v>265</v>
      </c>
      <c r="D55" s="119" t="s">
        <v>263</v>
      </c>
    </row>
    <row r="56" spans="1:4" ht="25.5">
      <c r="A56" s="128">
        <f>IF((SUM('Разделы 4, 5'!H12:H12)=SUM('Разделы 4, 5'!D12:G12)),"","Неверно!")</f>
      </c>
      <c r="B56" s="129">
        <v>143345</v>
      </c>
      <c r="C56" s="119" t="s">
        <v>266</v>
      </c>
      <c r="D56" s="119" t="s">
        <v>263</v>
      </c>
    </row>
    <row r="57" spans="1:4" ht="25.5">
      <c r="A57" s="128">
        <f>IF((SUM('Разделы 4, 5'!H13:H13)=SUM('Разделы 4, 5'!D13:G13)),"","Неверно!")</f>
      </c>
      <c r="B57" s="129">
        <v>143345</v>
      </c>
      <c r="C57" s="119" t="s">
        <v>267</v>
      </c>
      <c r="D57" s="119" t="s">
        <v>263</v>
      </c>
    </row>
    <row r="58" spans="1:4" ht="25.5">
      <c r="A58" s="128">
        <f>IF((SUM('Разделы 1, 2'!D18:D18)=SUM('Разделы 1, 2'!D19:D22)),"","Неверно!")</f>
      </c>
      <c r="B58" s="129">
        <v>143346</v>
      </c>
      <c r="C58" s="119" t="s">
        <v>268</v>
      </c>
      <c r="D58" s="119" t="s">
        <v>269</v>
      </c>
    </row>
    <row r="59" spans="1:4" ht="25.5">
      <c r="A59" s="128">
        <f>IF((SUM('Разделы 1, 2'!E18:E18)=SUM('Разделы 1, 2'!E19:E22)),"","Неверно!")</f>
      </c>
      <c r="B59" s="129">
        <v>143346</v>
      </c>
      <c r="C59" s="119" t="s">
        <v>270</v>
      </c>
      <c r="D59" s="119" t="s">
        <v>269</v>
      </c>
    </row>
    <row r="60" spans="1:4" ht="25.5">
      <c r="A60" s="128">
        <f>IF((SUM('Разделы 1, 2'!F18:F18)=SUM('Разделы 1, 2'!F19:F22)),"","Неверно!")</f>
      </c>
      <c r="B60" s="129">
        <v>143346</v>
      </c>
      <c r="C60" s="119" t="s">
        <v>271</v>
      </c>
      <c r="D60" s="119" t="s">
        <v>269</v>
      </c>
    </row>
    <row r="61" spans="1:4" ht="25.5">
      <c r="A61" s="128">
        <f>IF((SUM('Разделы 1, 2'!G18:G18)=SUM('Разделы 1, 2'!G19:G22)),"","Неверно!")</f>
      </c>
      <c r="B61" s="129">
        <v>143346</v>
      </c>
      <c r="C61" s="119" t="s">
        <v>272</v>
      </c>
      <c r="D61" s="119" t="s">
        <v>269</v>
      </c>
    </row>
    <row r="62" spans="1:4" ht="25.5">
      <c r="A62" s="128">
        <f>IF((SUM('Разделы 1, 2'!H18:H18)=SUM('Разделы 1, 2'!H19:H22)),"","Неверно!")</f>
      </c>
      <c r="B62" s="129">
        <v>143346</v>
      </c>
      <c r="C62" s="119" t="s">
        <v>273</v>
      </c>
      <c r="D62" s="119" t="s">
        <v>269</v>
      </c>
    </row>
    <row r="63" spans="1:4" ht="25.5">
      <c r="A63" s="128">
        <f>IF((SUM('Разделы 1, 2'!I18:I18)=SUM('Разделы 1, 2'!I19:I22)),"","Неверно!")</f>
      </c>
      <c r="B63" s="129">
        <v>143346</v>
      </c>
      <c r="C63" s="119" t="s">
        <v>274</v>
      </c>
      <c r="D63" s="119" t="s">
        <v>269</v>
      </c>
    </row>
    <row r="64" spans="1:4" ht="25.5">
      <c r="A64" s="128">
        <f>IF((SUM('Разделы 1, 2'!J18:J18)=SUM('Разделы 1, 2'!J19:J22)),"","Неверно!")</f>
      </c>
      <c r="B64" s="129">
        <v>143346</v>
      </c>
      <c r="C64" s="119" t="s">
        <v>275</v>
      </c>
      <c r="D64" s="119" t="s">
        <v>269</v>
      </c>
    </row>
    <row r="65" spans="1:4" ht="25.5">
      <c r="A65" s="128">
        <f>IF((SUM('Разделы 1, 2'!K18:K18)=SUM('Разделы 1, 2'!K19:K22)),"","Неверно!")</f>
      </c>
      <c r="B65" s="129">
        <v>143346</v>
      </c>
      <c r="C65" s="119" t="s">
        <v>276</v>
      </c>
      <c r="D65" s="119" t="s">
        <v>269</v>
      </c>
    </row>
    <row r="66" spans="1:4" ht="25.5">
      <c r="A66" s="128">
        <f>IF((SUM('Разделы 1, 2'!L18:L18)=SUM('Разделы 1, 2'!L19:L22)),"","Неверно!")</f>
      </c>
      <c r="B66" s="129">
        <v>143346</v>
      </c>
      <c r="C66" s="119" t="s">
        <v>277</v>
      </c>
      <c r="D66" s="119" t="s">
        <v>269</v>
      </c>
    </row>
    <row r="67" spans="1:4" ht="25.5">
      <c r="A67" s="128">
        <f>IF((SUM('Разделы 1, 2'!M18:M18)=SUM('Разделы 1, 2'!M19:M22)),"","Неверно!")</f>
      </c>
      <c r="B67" s="129">
        <v>143346</v>
      </c>
      <c r="C67" s="119" t="s">
        <v>278</v>
      </c>
      <c r="D67" s="119" t="s">
        <v>269</v>
      </c>
    </row>
    <row r="68" spans="1:4" ht="25.5">
      <c r="A68" s="128">
        <f>IF((SUM('Разделы 1, 2'!N18:N18)=SUM('Разделы 1, 2'!N19:N22)),"","Неверно!")</f>
      </c>
      <c r="B68" s="129">
        <v>143346</v>
      </c>
      <c r="C68" s="119" t="s">
        <v>279</v>
      </c>
      <c r="D68" s="119" t="s">
        <v>269</v>
      </c>
    </row>
    <row r="69" spans="1:4" ht="25.5">
      <c r="A69" s="128">
        <f>IF((SUM('Разделы 1, 2'!O18:O18)=SUM('Разделы 1, 2'!O19:O22)),"","Неверно!")</f>
      </c>
      <c r="B69" s="129">
        <v>143346</v>
      </c>
      <c r="C69" s="119" t="s">
        <v>280</v>
      </c>
      <c r="D69" s="119" t="s">
        <v>269</v>
      </c>
    </row>
    <row r="70" spans="1:4" ht="25.5">
      <c r="A70" s="128">
        <f>IF((SUM('Разделы 1, 2'!P18:P18)=SUM('Разделы 1, 2'!P19:P22)),"","Неверно!")</f>
      </c>
      <c r="B70" s="129">
        <v>143346</v>
      </c>
      <c r="C70" s="119" t="s">
        <v>281</v>
      </c>
      <c r="D70" s="119" t="s">
        <v>269</v>
      </c>
    </row>
    <row r="71" spans="1:4" ht="12.75">
      <c r="A71" s="128">
        <f>IF((SUM('Разделы 4, 5'!D16:D16)&gt;=1),"","Неверно!")</f>
      </c>
      <c r="B71" s="129">
        <v>143347</v>
      </c>
      <c r="C71" s="119" t="s">
        <v>282</v>
      </c>
      <c r="D71" s="119" t="s">
        <v>283</v>
      </c>
    </row>
    <row r="72" spans="1:4" ht="25.5">
      <c r="A72" s="128">
        <f>IF((SUM('Разделы 1, 2'!J10:J10)=SUM('Разделы 1, 2'!H10:H10)+SUM('Разделы 1, 2'!I10:I10)),"","Неверно!")</f>
      </c>
      <c r="B72" s="129">
        <v>143348</v>
      </c>
      <c r="C72" s="119" t="s">
        <v>284</v>
      </c>
      <c r="D72" s="119" t="s">
        <v>285</v>
      </c>
    </row>
    <row r="73" spans="1:4" ht="51">
      <c r="A73" s="128">
        <f>IF((SUM('Раздел 3'!P9:P9)+SUM('Раздел 3'!J10:K12)+SUM('Раздел 3'!M10:M12)+SUM('Раздел 3'!L11:L12)=SUM('Разделы 1, 2'!F18:F18)+SUM('Разделы 1, 2'!H18:H18)),"","Неверно!")</f>
      </c>
      <c r="B73" s="129">
        <v>143349</v>
      </c>
      <c r="C73" s="119" t="s">
        <v>286</v>
      </c>
      <c r="D73" s="119" t="s">
        <v>287</v>
      </c>
    </row>
    <row r="74" spans="1:4" ht="12.75">
      <c r="A74" s="128">
        <f>IF((SUM('Раздел 3'!L10:L10)=0),"","Неверно!")</f>
      </c>
      <c r="B74" s="129">
        <v>143350</v>
      </c>
      <c r="C74" s="119" t="s">
        <v>288</v>
      </c>
      <c r="D74" s="119" t="s">
        <v>289</v>
      </c>
    </row>
    <row r="75" spans="1:4" ht="12.75">
      <c r="A75" s="128">
        <f>IF((SUM('Раздел 3'!D11:D11)=0),"","Неверно!")</f>
      </c>
      <c r="B75" s="129">
        <v>143351</v>
      </c>
      <c r="C75" s="119" t="s">
        <v>290</v>
      </c>
      <c r="D75" s="119" t="s">
        <v>291</v>
      </c>
    </row>
    <row r="76" spans="1:4" ht="12.75">
      <c r="A76" s="128">
        <f>IF((SUM('Раздел 3'!D12:D12)=0),"","Неверно!")</f>
      </c>
      <c r="B76" s="129">
        <v>143351</v>
      </c>
      <c r="C76" s="119" t="s">
        <v>292</v>
      </c>
      <c r="D76" s="119" t="s">
        <v>291</v>
      </c>
    </row>
    <row r="77" spans="1:4" ht="12.75">
      <c r="A77" s="128">
        <f>IF((SUM('Раздел 3'!E11:E11)=0),"","Неверно!")</f>
      </c>
      <c r="B77" s="129">
        <v>143351</v>
      </c>
      <c r="C77" s="119" t="s">
        <v>293</v>
      </c>
      <c r="D77" s="119" t="s">
        <v>291</v>
      </c>
    </row>
    <row r="78" spans="1:4" ht="12.75">
      <c r="A78" s="128">
        <f>IF((SUM('Раздел 3'!E12:E12)=0),"","Неверно!")</f>
      </c>
      <c r="B78" s="129">
        <v>143351</v>
      </c>
      <c r="C78" s="119" t="s">
        <v>294</v>
      </c>
      <c r="D78" s="119" t="s">
        <v>291</v>
      </c>
    </row>
    <row r="79" spans="1:4" ht="12.75">
      <c r="A79" s="128">
        <f>IF((SUM('Раздел 3'!F11:F11)=0),"","Неверно!")</f>
      </c>
      <c r="B79" s="129">
        <v>143351</v>
      </c>
      <c r="C79" s="119" t="s">
        <v>295</v>
      </c>
      <c r="D79" s="119" t="s">
        <v>291</v>
      </c>
    </row>
    <row r="80" spans="1:4" ht="12.75">
      <c r="A80" s="128">
        <f>IF((SUM('Раздел 3'!F12:F12)=0),"","Неверно!")</f>
      </c>
      <c r="B80" s="129">
        <v>143351</v>
      </c>
      <c r="C80" s="119" t="s">
        <v>296</v>
      </c>
      <c r="D80" s="119" t="s">
        <v>291</v>
      </c>
    </row>
    <row r="81" spans="1:4" ht="12.75">
      <c r="A81" s="128">
        <f>IF((SUM('Раздел 3'!G11:G11)=0),"","Неверно!")</f>
      </c>
      <c r="B81" s="129">
        <v>143351</v>
      </c>
      <c r="C81" s="119" t="s">
        <v>297</v>
      </c>
      <c r="D81" s="119" t="s">
        <v>291</v>
      </c>
    </row>
    <row r="82" spans="1:4" ht="12.75">
      <c r="A82" s="128">
        <f>IF((SUM('Раздел 3'!G12:G12)=0),"","Неверно!")</f>
      </c>
      <c r="B82" s="129">
        <v>143351</v>
      </c>
      <c r="C82" s="119" t="s">
        <v>298</v>
      </c>
      <c r="D82" s="119" t="s">
        <v>291</v>
      </c>
    </row>
    <row r="83" spans="1:4" ht="12.75">
      <c r="A83" s="128">
        <f>IF((SUM('Раздел 3'!H11:H11)=0),"","Неверно!")</f>
      </c>
      <c r="B83" s="129">
        <v>143351</v>
      </c>
      <c r="C83" s="119" t="s">
        <v>299</v>
      </c>
      <c r="D83" s="119" t="s">
        <v>291</v>
      </c>
    </row>
    <row r="84" spans="1:4" ht="12.75">
      <c r="A84" s="128">
        <f>IF((SUM('Раздел 3'!H12:H12)=0),"","Неверно!")</f>
      </c>
      <c r="B84" s="129">
        <v>143351</v>
      </c>
      <c r="C84" s="119" t="s">
        <v>300</v>
      </c>
      <c r="D84" s="119" t="s">
        <v>291</v>
      </c>
    </row>
    <row r="85" spans="1:4" ht="12.75">
      <c r="A85" s="128">
        <f>IF((SUM('Раздел 3'!I11:I11)=0),"","Неверно!")</f>
      </c>
      <c r="B85" s="129">
        <v>143351</v>
      </c>
      <c r="C85" s="119" t="s">
        <v>301</v>
      </c>
      <c r="D85" s="119" t="s">
        <v>291</v>
      </c>
    </row>
    <row r="86" spans="1:4" ht="12.75">
      <c r="A86" s="128">
        <f>IF((SUM('Раздел 3'!I12:I12)=0),"","Неверно!")</f>
      </c>
      <c r="B86" s="129">
        <v>143351</v>
      </c>
      <c r="C86" s="119" t="s">
        <v>302</v>
      </c>
      <c r="D86" s="119" t="s">
        <v>291</v>
      </c>
    </row>
    <row r="87" spans="1:4" ht="12.75">
      <c r="A87" s="128">
        <f>IF((SUM('Раздел 3'!J11:J11)=0),"","Неверно!")</f>
      </c>
      <c r="B87" s="129">
        <v>143351</v>
      </c>
      <c r="C87" s="119" t="s">
        <v>303</v>
      </c>
      <c r="D87" s="119" t="s">
        <v>291</v>
      </c>
    </row>
    <row r="88" spans="1:4" ht="12.75">
      <c r="A88" s="128">
        <f>IF((SUM('Раздел 3'!J12:J12)=0),"","Неверно!")</f>
      </c>
      <c r="B88" s="129">
        <v>143351</v>
      </c>
      <c r="C88" s="119" t="s">
        <v>304</v>
      </c>
      <c r="D88" s="119" t="s">
        <v>291</v>
      </c>
    </row>
    <row r="89" spans="1:4" ht="12.75">
      <c r="A89" s="128">
        <f>IF((SUM('Раздел 3'!K11:K11)=0),"","Неверно!")</f>
      </c>
      <c r="B89" s="129">
        <v>143351</v>
      </c>
      <c r="C89" s="119" t="s">
        <v>305</v>
      </c>
      <c r="D89" s="119" t="s">
        <v>291</v>
      </c>
    </row>
    <row r="90" spans="1:4" ht="12.75">
      <c r="A90" s="128">
        <f>IF((SUM('Раздел 3'!K12:K12)=0),"","Неверно!")</f>
      </c>
      <c r="B90" s="129">
        <v>143351</v>
      </c>
      <c r="C90" s="119" t="s">
        <v>306</v>
      </c>
      <c r="D90" s="119" t="s">
        <v>291</v>
      </c>
    </row>
    <row r="91" spans="1:4" ht="12.75">
      <c r="A91" s="128">
        <f>IF((SUM('Раздел 3'!L11:L11)=0),"","Неверно!")</f>
      </c>
      <c r="B91" s="129">
        <v>143351</v>
      </c>
      <c r="C91" s="119" t="s">
        <v>307</v>
      </c>
      <c r="D91" s="119" t="s">
        <v>291</v>
      </c>
    </row>
    <row r="92" spans="1:4" ht="12.75">
      <c r="A92" s="128">
        <f>IF((SUM('Раздел 3'!L12:L12)=0),"","Неверно!")</f>
      </c>
      <c r="B92" s="129">
        <v>143351</v>
      </c>
      <c r="C92" s="119" t="s">
        <v>308</v>
      </c>
      <c r="D92" s="119" t="s">
        <v>291</v>
      </c>
    </row>
    <row r="93" spans="1:4" ht="12.75">
      <c r="A93" s="128">
        <f>IF((SUM('Раздел 3'!M11:M11)=0),"","Неверно!")</f>
      </c>
      <c r="B93" s="129">
        <v>143351</v>
      </c>
      <c r="C93" s="119" t="s">
        <v>309</v>
      </c>
      <c r="D93" s="119" t="s">
        <v>291</v>
      </c>
    </row>
    <row r="94" spans="1:4" ht="12.75">
      <c r="A94" s="128">
        <f>IF((SUM('Раздел 3'!M12:M12)=0),"","Неверно!")</f>
      </c>
      <c r="B94" s="129">
        <v>143351</v>
      </c>
      <c r="C94" s="119" t="s">
        <v>310</v>
      </c>
      <c r="D94" s="119" t="s">
        <v>291</v>
      </c>
    </row>
    <row r="95" spans="1:4" ht="12.75">
      <c r="A95" s="128">
        <f>IF((SUM('Раздел 3'!N11:N11)=0),"","Неверно!")</f>
      </c>
      <c r="B95" s="129">
        <v>143351</v>
      </c>
      <c r="C95" s="119" t="s">
        <v>311</v>
      </c>
      <c r="D95" s="119" t="s">
        <v>291</v>
      </c>
    </row>
    <row r="96" spans="1:4" ht="12.75">
      <c r="A96" s="128">
        <f>IF((SUM('Раздел 3'!N12:N12)=0),"","Неверно!")</f>
      </c>
      <c r="B96" s="129">
        <v>143351</v>
      </c>
      <c r="C96" s="119" t="s">
        <v>312</v>
      </c>
      <c r="D96" s="119" t="s">
        <v>291</v>
      </c>
    </row>
    <row r="97" spans="1:4" ht="12.75">
      <c r="A97" s="128">
        <f>IF((SUM('Раздел 3'!O11:O11)=0),"","Неверно!")</f>
      </c>
      <c r="B97" s="129">
        <v>143351</v>
      </c>
      <c r="C97" s="119" t="s">
        <v>313</v>
      </c>
      <c r="D97" s="119" t="s">
        <v>291</v>
      </c>
    </row>
    <row r="98" spans="1:4" ht="12.75">
      <c r="A98" s="128">
        <f>IF((SUM('Раздел 3'!O12:O12)=0),"","Неверно!")</f>
      </c>
      <c r="B98" s="129">
        <v>143351</v>
      </c>
      <c r="C98" s="119" t="s">
        <v>314</v>
      </c>
      <c r="D98" s="119" t="s">
        <v>291</v>
      </c>
    </row>
    <row r="99" spans="1:4" ht="12.75">
      <c r="A99" s="128">
        <f>IF((SUM('Раздел 3'!P11:P11)=0),"","Неверно!")</f>
      </c>
      <c r="B99" s="129">
        <v>143351</v>
      </c>
      <c r="C99" s="119" t="s">
        <v>315</v>
      </c>
      <c r="D99" s="119" t="s">
        <v>291</v>
      </c>
    </row>
    <row r="100" spans="1:4" ht="12.75">
      <c r="A100" s="128">
        <f>IF((SUM('Раздел 3'!P12:P12)=0),"","Неверно!")</f>
      </c>
      <c r="B100" s="129">
        <v>143351</v>
      </c>
      <c r="C100" s="119" t="s">
        <v>316</v>
      </c>
      <c r="D100" s="119" t="s">
        <v>291</v>
      </c>
    </row>
    <row r="101" spans="1:4" ht="12.75">
      <c r="A101" s="128">
        <f>IF((SUM('Разделы 4, 5'!D17:D17)=1),"","Неверно!")</f>
      </c>
      <c r="B101" s="129">
        <v>143352</v>
      </c>
      <c r="C101" s="119" t="s">
        <v>317</v>
      </c>
      <c r="D101" s="119" t="s">
        <v>318</v>
      </c>
    </row>
    <row r="102" spans="1:4" ht="12.75">
      <c r="A102" s="128">
        <f>IF((SUM('Раздел 3'!J9:J9)=0),"","Неверно!")</f>
      </c>
      <c r="B102" s="129">
        <v>143353</v>
      </c>
      <c r="C102" s="119" t="s">
        <v>319</v>
      </c>
      <c r="D102" s="119" t="s">
        <v>320</v>
      </c>
    </row>
    <row r="103" spans="1:4" ht="12.75">
      <c r="A103" s="128">
        <f>IF((SUM('Раздел 3'!K9:K9)=0),"","Неверно!")</f>
      </c>
      <c r="B103" s="129">
        <v>143353</v>
      </c>
      <c r="C103" s="119" t="s">
        <v>321</v>
      </c>
      <c r="D103" s="119" t="s">
        <v>320</v>
      </c>
    </row>
    <row r="104" spans="1:4" ht="12.75">
      <c r="A104" s="128">
        <f>IF((SUM('Раздел 3'!L9:L9)=0),"","Неверно!")</f>
      </c>
      <c r="B104" s="129">
        <v>143353</v>
      </c>
      <c r="C104" s="119" t="s">
        <v>322</v>
      </c>
      <c r="D104" s="119" t="s">
        <v>320</v>
      </c>
    </row>
    <row r="105" spans="1:4" ht="12.75">
      <c r="A105" s="128">
        <f>IF((SUM('Раздел 3'!M9:M9)=0),"","Неверно!")</f>
      </c>
      <c r="B105" s="129">
        <v>143353</v>
      </c>
      <c r="C105" s="119" t="s">
        <v>323</v>
      </c>
      <c r="D105" s="119" t="s">
        <v>320</v>
      </c>
    </row>
    <row r="106" spans="1:4" ht="12.75">
      <c r="A106" s="128">
        <f>IF((SUM('Раздел 3'!O9:O9)&lt;=SUM('Раздел 3'!N9:N9)),"","Неверно!")</f>
      </c>
      <c r="B106" s="129">
        <v>143354</v>
      </c>
      <c r="C106" s="119" t="s">
        <v>324</v>
      </c>
      <c r="D106" s="119" t="s">
        <v>325</v>
      </c>
    </row>
    <row r="107" spans="1:4" ht="12.75">
      <c r="A107" s="128">
        <f>IF((SUM('Раздел 3'!O10:O10)&lt;=SUM('Раздел 3'!N10:N10)),"","Неверно!")</f>
      </c>
      <c r="B107" s="129">
        <v>143354</v>
      </c>
      <c r="C107" s="119" t="s">
        <v>326</v>
      </c>
      <c r="D107" s="119" t="s">
        <v>325</v>
      </c>
    </row>
    <row r="108" spans="1:4" ht="12.75">
      <c r="A108" s="128">
        <f>IF((SUM('Раздел 3'!O11:O11)&lt;=SUM('Раздел 3'!N11:N11)),"","Неверно!")</f>
      </c>
      <c r="B108" s="129">
        <v>143354</v>
      </c>
      <c r="C108" s="119" t="s">
        <v>327</v>
      </c>
      <c r="D108" s="119" t="s">
        <v>325</v>
      </c>
    </row>
    <row r="109" spans="1:4" ht="12.75">
      <c r="A109" s="128">
        <f>IF((SUM('Раздел 3'!O12:O12)&lt;=SUM('Раздел 3'!N12:N12)),"","Неверно!")</f>
      </c>
      <c r="B109" s="129">
        <v>143354</v>
      </c>
      <c r="C109" s="119" t="s">
        <v>328</v>
      </c>
      <c r="D109" s="119" t="s">
        <v>325</v>
      </c>
    </row>
    <row r="110" spans="1:4" ht="25.5">
      <c r="A110" s="128">
        <f>IF((SUM('Раздел 3'!P9:P9)=SUM('Раздел 3'!H9:N9)),"","Неверно!")</f>
      </c>
      <c r="B110" s="129">
        <v>143355</v>
      </c>
      <c r="C110" s="119" t="s">
        <v>329</v>
      </c>
      <c r="D110" s="119" t="s">
        <v>330</v>
      </c>
    </row>
    <row r="111" spans="1:4" ht="25.5">
      <c r="A111" s="128">
        <f>IF((SUM('Раздел 3'!P10:P10)=SUM('Раздел 3'!H10:N10)),"","Неверно!")</f>
      </c>
      <c r="B111" s="129">
        <v>143355</v>
      </c>
      <c r="C111" s="119" t="s">
        <v>331</v>
      </c>
      <c r="D111" s="119" t="s">
        <v>330</v>
      </c>
    </row>
    <row r="112" spans="1:4" ht="25.5">
      <c r="A112" s="128">
        <f>IF((SUM('Раздел 3'!P11:P11)=SUM('Раздел 3'!H11:N11)),"","Неверно!")</f>
      </c>
      <c r="B112" s="129">
        <v>143355</v>
      </c>
      <c r="C112" s="119" t="s">
        <v>332</v>
      </c>
      <c r="D112" s="119" t="s">
        <v>330</v>
      </c>
    </row>
    <row r="113" spans="1:4" ht="25.5">
      <c r="A113" s="128">
        <f>IF((SUM('Раздел 3'!P12:P12)=SUM('Раздел 3'!H12:N12)),"","Неверно!")</f>
      </c>
      <c r="B113" s="129">
        <v>143355</v>
      </c>
      <c r="C113" s="119" t="s">
        <v>333</v>
      </c>
      <c r="D113" s="119" t="s">
        <v>330</v>
      </c>
    </row>
    <row r="114" spans="1:4" ht="25.5">
      <c r="A114" s="128">
        <f>IF((SUM('Раздел 3'!H9:H9)=SUM('Раздел 3'!D9:G9)),"","Неверно!")</f>
      </c>
      <c r="B114" s="129">
        <v>143356</v>
      </c>
      <c r="C114" s="119" t="s">
        <v>334</v>
      </c>
      <c r="D114" s="119" t="s">
        <v>335</v>
      </c>
    </row>
    <row r="115" spans="1:4" ht="25.5">
      <c r="A115" s="128">
        <f>IF((SUM('Раздел 3'!H10:H10)=SUM('Раздел 3'!D10:G10)),"","Неверно!")</f>
      </c>
      <c r="B115" s="129">
        <v>143356</v>
      </c>
      <c r="C115" s="119" t="s">
        <v>336</v>
      </c>
      <c r="D115" s="119" t="s">
        <v>335</v>
      </c>
    </row>
    <row r="116" spans="1:4" ht="25.5">
      <c r="A116" s="128">
        <f>IF((SUM('Раздел 3'!H11:H11)=SUM('Раздел 3'!D11:G11)),"","Неверно!")</f>
      </c>
      <c r="B116" s="129">
        <v>143356</v>
      </c>
      <c r="C116" s="119" t="s">
        <v>337</v>
      </c>
      <c r="D116" s="119" t="s">
        <v>335</v>
      </c>
    </row>
    <row r="117" spans="1:4" ht="25.5">
      <c r="A117" s="128">
        <f>IF((SUM('Раздел 3'!H12:H12)=SUM('Раздел 3'!D12:G12)),"","Неверно!")</f>
      </c>
      <c r="B117" s="129">
        <v>143356</v>
      </c>
      <c r="C117" s="119" t="s">
        <v>338</v>
      </c>
      <c r="D117" s="119" t="s">
        <v>335</v>
      </c>
    </row>
    <row r="118" spans="1:4" ht="25.5">
      <c r="A118" s="128">
        <f>IF((SUM('Разделы 4, 5'!P9:P9)=SUM('Разделы 4, 5'!H9:N9)),"","Неверно!")</f>
      </c>
      <c r="B118" s="129">
        <v>143357</v>
      </c>
      <c r="C118" s="119" t="s">
        <v>339</v>
      </c>
      <c r="D118" s="119" t="s">
        <v>340</v>
      </c>
    </row>
    <row r="119" spans="1:4" ht="25.5">
      <c r="A119" s="128">
        <f>IF((SUM('Разделы 4, 5'!P10:P10)=SUM('Разделы 4, 5'!H10:N10)),"","Неверно!")</f>
      </c>
      <c r="B119" s="129">
        <v>143357</v>
      </c>
      <c r="C119" s="119" t="s">
        <v>341</v>
      </c>
      <c r="D119" s="119" t="s">
        <v>340</v>
      </c>
    </row>
    <row r="120" spans="1:4" ht="25.5">
      <c r="A120" s="128">
        <f>IF((SUM('Разделы 4, 5'!P11:P11)=SUM('Разделы 4, 5'!H11:N11)),"","Неверно!")</f>
      </c>
      <c r="B120" s="129">
        <v>143357</v>
      </c>
      <c r="C120" s="119" t="s">
        <v>342</v>
      </c>
      <c r="D120" s="119" t="s">
        <v>340</v>
      </c>
    </row>
    <row r="121" spans="1:4" ht="25.5">
      <c r="A121" s="128">
        <f>IF((SUM('Разделы 4, 5'!P12:P12)=SUM('Разделы 4, 5'!H12:N12)),"","Неверно!")</f>
      </c>
      <c r="B121" s="129">
        <v>143357</v>
      </c>
      <c r="C121" s="119" t="s">
        <v>343</v>
      </c>
      <c r="D121" s="119" t="s">
        <v>340</v>
      </c>
    </row>
    <row r="122" spans="1:4" ht="25.5">
      <c r="A122" s="128">
        <f>IF((SUM('Разделы 4, 5'!P13:P13)=SUM('Разделы 4, 5'!H13:N13)),"","Неверно!")</f>
      </c>
      <c r="B122" s="129">
        <v>143357</v>
      </c>
      <c r="C122" s="119" t="s">
        <v>344</v>
      </c>
      <c r="D122" s="119" t="s">
        <v>340</v>
      </c>
    </row>
    <row r="123" spans="1:4" ht="12.75">
      <c r="A123" s="128">
        <f>IF((SUM('Разделы 1, 2'!L18:L18)&lt;=SUM('Разделы 1, 2'!J18:J18)),"","Неверно!")</f>
      </c>
      <c r="B123" s="129">
        <v>143358</v>
      </c>
      <c r="C123" s="119" t="s">
        <v>345</v>
      </c>
      <c r="D123" s="119" t="s">
        <v>346</v>
      </c>
    </row>
    <row r="124" spans="1:4" ht="12.75">
      <c r="A124" s="128">
        <f>IF((SUM('Разделы 1, 2'!L19:L19)&lt;=SUM('Разделы 1, 2'!J19:J19)),"","Неверно!")</f>
      </c>
      <c r="B124" s="129">
        <v>143358</v>
      </c>
      <c r="C124" s="119" t="s">
        <v>347</v>
      </c>
      <c r="D124" s="119" t="s">
        <v>346</v>
      </c>
    </row>
    <row r="125" spans="1:4" ht="12.75">
      <c r="A125" s="128">
        <f>IF((SUM('Разделы 1, 2'!L20:L20)&lt;=SUM('Разделы 1, 2'!J20:J20)),"","Неверно!")</f>
      </c>
      <c r="B125" s="129">
        <v>143358</v>
      </c>
      <c r="C125" s="119" t="s">
        <v>348</v>
      </c>
      <c r="D125" s="119" t="s">
        <v>346</v>
      </c>
    </row>
    <row r="126" spans="1:4" ht="12.75">
      <c r="A126" s="128">
        <f>IF((SUM('Разделы 1, 2'!L21:L21)&lt;=SUM('Разделы 1, 2'!J21:J21)),"","Неверно!")</f>
      </c>
      <c r="B126" s="129">
        <v>143358</v>
      </c>
      <c r="C126" s="119" t="s">
        <v>349</v>
      </c>
      <c r="D126" s="119" t="s">
        <v>346</v>
      </c>
    </row>
    <row r="127" spans="1:4" ht="12.75">
      <c r="A127" s="128">
        <f>IF((SUM('Разделы 1, 2'!L22:L22)&lt;=SUM('Разделы 1, 2'!J22:J22)),"","Неверно!")</f>
      </c>
      <c r="B127" s="129">
        <v>143358</v>
      </c>
      <c r="C127" s="119" t="s">
        <v>350</v>
      </c>
      <c r="D127" s="119" t="s">
        <v>346</v>
      </c>
    </row>
    <row r="128" spans="1:4" ht="25.5">
      <c r="A128" s="128">
        <f>IF((SUM('Разделы 1, 2'!J18:J18)=SUM('Разделы 1, 2'!F18:I18)),"","Неверно!")</f>
      </c>
      <c r="B128" s="129">
        <v>143359</v>
      </c>
      <c r="C128" s="119" t="s">
        <v>378</v>
      </c>
      <c r="D128" s="119" t="s">
        <v>379</v>
      </c>
    </row>
    <row r="129" spans="1:4" ht="25.5">
      <c r="A129" s="128">
        <f>IF((SUM('Разделы 1, 2'!J19:J19)=SUM('Разделы 1, 2'!F19:I19)),"","Неверно!")</f>
      </c>
      <c r="B129" s="129">
        <v>143359</v>
      </c>
      <c r="C129" s="119" t="s">
        <v>380</v>
      </c>
      <c r="D129" s="119" t="s">
        <v>379</v>
      </c>
    </row>
    <row r="130" spans="1:4" ht="25.5">
      <c r="A130" s="128">
        <f>IF((SUM('Разделы 1, 2'!J20:J20)=SUM('Разделы 1, 2'!F20:I20)),"","Неверно!")</f>
      </c>
      <c r="B130" s="129">
        <v>143359</v>
      </c>
      <c r="C130" s="119" t="s">
        <v>381</v>
      </c>
      <c r="D130" s="119" t="s">
        <v>379</v>
      </c>
    </row>
    <row r="131" spans="1:4" ht="25.5">
      <c r="A131" s="128">
        <f>IF((SUM('Разделы 1, 2'!J21:J21)=SUM('Разделы 1, 2'!F21:I21)),"","Неверно!")</f>
      </c>
      <c r="B131" s="129">
        <v>143359</v>
      </c>
      <c r="C131" s="119" t="s">
        <v>382</v>
      </c>
      <c r="D131" s="119" t="s">
        <v>379</v>
      </c>
    </row>
    <row r="132" spans="1:4" ht="25.5">
      <c r="A132" s="128">
        <f>IF((SUM('Разделы 1, 2'!J22:J22)=SUM('Разделы 1, 2'!F22:I22)),"","Неверно!")</f>
      </c>
      <c r="B132" s="129">
        <v>143359</v>
      </c>
      <c r="C132" s="119" t="s">
        <v>383</v>
      </c>
      <c r="D132" s="119" t="s">
        <v>379</v>
      </c>
    </row>
    <row r="133" spans="1:4" ht="38.25">
      <c r="A133" s="128">
        <f>IF((SUM('Разделы 1, 2'!D18:E18)=SUM('Разделы 1, 2'!J18:K18)+SUM('Разделы 1, 2'!N18:N18)+SUM('Разделы 1, 2'!M18:M18)),"","Неверно!")</f>
      </c>
      <c r="B133" s="129">
        <v>143360</v>
      </c>
      <c r="C133" s="119" t="s">
        <v>384</v>
      </c>
      <c r="D133" s="119" t="s">
        <v>385</v>
      </c>
    </row>
    <row r="134" spans="1:4" ht="38.25">
      <c r="A134" s="128">
        <f>IF((SUM('Разделы 1, 2'!D19:E19)=SUM('Разделы 1, 2'!J19:K19)+SUM('Разделы 1, 2'!N19:N19)+SUM('Разделы 1, 2'!M19:M19)),"","Неверно!")</f>
      </c>
      <c r="B134" s="129">
        <v>143360</v>
      </c>
      <c r="C134" s="119" t="s">
        <v>386</v>
      </c>
      <c r="D134" s="119" t="s">
        <v>385</v>
      </c>
    </row>
    <row r="135" spans="1:4" ht="38.25">
      <c r="A135" s="128">
        <f>IF((SUM('Разделы 1, 2'!D20:E20)=SUM('Разделы 1, 2'!J20:K20)+SUM('Разделы 1, 2'!N20:N20)+SUM('Разделы 1, 2'!M20:M20)),"","Неверно!")</f>
      </c>
      <c r="B135" s="129">
        <v>143360</v>
      </c>
      <c r="C135" s="119" t="s">
        <v>387</v>
      </c>
      <c r="D135" s="119" t="s">
        <v>385</v>
      </c>
    </row>
    <row r="136" spans="1:4" ht="38.25">
      <c r="A136" s="128">
        <f>IF((SUM('Разделы 1, 2'!D21:E21)=SUM('Разделы 1, 2'!J21:K21)+SUM('Разделы 1, 2'!N21:N21)+SUM('Разделы 1, 2'!M21:M21)),"","Неверно!")</f>
      </c>
      <c r="B136" s="129">
        <v>143360</v>
      </c>
      <c r="C136" s="119" t="s">
        <v>388</v>
      </c>
      <c r="D136" s="119" t="s">
        <v>385</v>
      </c>
    </row>
    <row r="137" spans="1:4" ht="38.25">
      <c r="A137" s="128">
        <f>IF((SUM('Разделы 1, 2'!D22:E22)=SUM('Разделы 1, 2'!J22:K22)+SUM('Разделы 1, 2'!N22:N22)+SUM('Разделы 1, 2'!M22:M22)),"","Неверно!")</f>
      </c>
      <c r="B137" s="129">
        <v>143360</v>
      </c>
      <c r="C137" s="119" t="s">
        <v>389</v>
      </c>
      <c r="D137" s="119" t="s">
        <v>385</v>
      </c>
    </row>
    <row r="138" spans="1:4" ht="25.5">
      <c r="A138" s="128">
        <f>IF((SUM('Разделы 1, 2'!D10:E10)=SUM('Разделы 1, 2'!G10:G10)+SUM('Разделы 1, 2'!J10:J10)+SUM('Разделы 1, 2'!N10:N10)),"","Неверно!")</f>
      </c>
      <c r="B138" s="129">
        <v>143361</v>
      </c>
      <c r="C138" s="119" t="s">
        <v>351</v>
      </c>
      <c r="D138" s="119" t="s">
        <v>352</v>
      </c>
    </row>
  </sheetData>
  <sheetProtection password="EC45" sheet="1" autoFilter="0"/>
  <autoFilter ref="A1:A138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14" t="s">
        <v>21</v>
      </c>
      <c r="B1" s="115" t="s">
        <v>17</v>
      </c>
      <c r="D1" s="116" t="s">
        <v>18</v>
      </c>
      <c r="E1" s="117" t="s">
        <v>17</v>
      </c>
    </row>
    <row r="2" spans="1:5" ht="15.75">
      <c r="A2" s="110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10" t="s">
        <v>127</v>
      </c>
      <c r="B3" s="30">
        <v>3</v>
      </c>
      <c r="D3" s="2">
        <v>12</v>
      </c>
      <c r="E3" s="11" t="s">
        <v>20</v>
      </c>
    </row>
    <row r="4" spans="1:2" ht="15.75">
      <c r="A4" s="110" t="s">
        <v>45</v>
      </c>
      <c r="B4" s="30">
        <v>15</v>
      </c>
    </row>
    <row r="5" spans="1:2" ht="15.75">
      <c r="A5" s="110" t="s">
        <v>46</v>
      </c>
      <c r="B5" s="30">
        <v>21</v>
      </c>
    </row>
    <row r="6" spans="1:2" ht="15.75">
      <c r="A6" s="110" t="s">
        <v>47</v>
      </c>
      <c r="B6" s="30">
        <v>31</v>
      </c>
    </row>
    <row r="7" spans="1:2" ht="15.75">
      <c r="A7" s="110" t="s">
        <v>48</v>
      </c>
      <c r="B7" s="30">
        <v>37</v>
      </c>
    </row>
    <row r="8" spans="1:2" ht="15.75">
      <c r="A8" s="110" t="s">
        <v>128</v>
      </c>
      <c r="B8" s="30">
        <v>43</v>
      </c>
    </row>
    <row r="9" spans="1:2" ht="15.75">
      <c r="A9" s="110" t="s">
        <v>50</v>
      </c>
      <c r="B9" s="30">
        <v>47</v>
      </c>
    </row>
    <row r="10" spans="1:2" ht="15.75">
      <c r="A10" s="110" t="s">
        <v>129</v>
      </c>
      <c r="B10" s="30">
        <v>55</v>
      </c>
    </row>
    <row r="11" spans="1:2" ht="15.75">
      <c r="A11" s="110" t="s">
        <v>49</v>
      </c>
      <c r="B11" s="30">
        <v>57</v>
      </c>
    </row>
    <row r="12" spans="1:2" ht="15.75">
      <c r="A12" s="110" t="s">
        <v>51</v>
      </c>
      <c r="B12" s="30">
        <v>63</v>
      </c>
    </row>
    <row r="13" spans="1:2" ht="15.75">
      <c r="A13" s="110" t="s">
        <v>52</v>
      </c>
      <c r="B13" s="30">
        <v>85</v>
      </c>
    </row>
    <row r="14" spans="1:2" ht="15.75">
      <c r="A14" s="110" t="s">
        <v>53</v>
      </c>
      <c r="B14" s="30">
        <v>87</v>
      </c>
    </row>
    <row r="15" spans="1:2" ht="15.75">
      <c r="A15" s="110" t="s">
        <v>54</v>
      </c>
      <c r="B15" s="30">
        <v>141</v>
      </c>
    </row>
    <row r="16" spans="1:2" ht="15.75">
      <c r="A16" s="110" t="s">
        <v>55</v>
      </c>
      <c r="B16" s="30">
        <v>147</v>
      </c>
    </row>
    <row r="17" spans="1:2" ht="15.75">
      <c r="A17" s="110" t="s">
        <v>56</v>
      </c>
      <c r="B17" s="30">
        <v>127</v>
      </c>
    </row>
    <row r="18" spans="1:2" ht="15" customHeight="1">
      <c r="A18" s="110" t="s">
        <v>57</v>
      </c>
      <c r="B18" s="30">
        <v>133</v>
      </c>
    </row>
    <row r="19" spans="1:2" ht="15.75">
      <c r="A19" s="110" t="s">
        <v>130</v>
      </c>
      <c r="B19" s="30">
        <v>153</v>
      </c>
    </row>
    <row r="20" spans="1:2" ht="15.75">
      <c r="A20" s="110" t="s">
        <v>58</v>
      </c>
      <c r="B20" s="30">
        <v>159</v>
      </c>
    </row>
    <row r="21" spans="1:2" ht="15.75">
      <c r="A21" s="110" t="s">
        <v>367</v>
      </c>
      <c r="B21" s="30">
        <v>171</v>
      </c>
    </row>
    <row r="22" spans="1:2" ht="15.75">
      <c r="A22" s="110" t="s">
        <v>131</v>
      </c>
      <c r="B22" s="30">
        <v>165</v>
      </c>
    </row>
    <row r="23" spans="1:2" ht="15.75">
      <c r="A23" s="110" t="s">
        <v>59</v>
      </c>
      <c r="B23" s="30">
        <v>5</v>
      </c>
    </row>
    <row r="24" spans="1:2" ht="15.75">
      <c r="A24" s="110" t="s">
        <v>100</v>
      </c>
      <c r="B24" s="30">
        <v>167</v>
      </c>
    </row>
    <row r="25" spans="1:2" ht="15.75">
      <c r="A25" s="110" t="s">
        <v>99</v>
      </c>
      <c r="B25" s="30">
        <v>51</v>
      </c>
    </row>
    <row r="26" spans="1:2" ht="15.75">
      <c r="A26" s="110" t="s">
        <v>60</v>
      </c>
      <c r="B26" s="30">
        <v>67</v>
      </c>
    </row>
    <row r="27" spans="1:2" ht="15.75">
      <c r="A27" s="110" t="s">
        <v>61</v>
      </c>
      <c r="B27" s="30">
        <v>69</v>
      </c>
    </row>
    <row r="28" spans="1:2" ht="15.75">
      <c r="A28" s="110" t="s">
        <v>88</v>
      </c>
      <c r="B28" s="30">
        <v>109</v>
      </c>
    </row>
    <row r="29" spans="1:2" ht="15.75">
      <c r="A29" s="110" t="s">
        <v>62</v>
      </c>
      <c r="B29" s="30">
        <v>113</v>
      </c>
    </row>
    <row r="30" spans="1:2" ht="15.75">
      <c r="A30" s="110" t="s">
        <v>63</v>
      </c>
      <c r="B30" s="30">
        <v>137</v>
      </c>
    </row>
    <row r="31" spans="1:2" ht="15.75">
      <c r="A31" s="110" t="s">
        <v>64</v>
      </c>
      <c r="B31" s="30">
        <v>157</v>
      </c>
    </row>
    <row r="32" spans="1:2" ht="15.75">
      <c r="A32" s="110" t="s">
        <v>132</v>
      </c>
      <c r="B32" s="30">
        <v>7</v>
      </c>
    </row>
    <row r="33" spans="1:2" ht="15.75">
      <c r="A33" s="110" t="s">
        <v>133</v>
      </c>
      <c r="B33" s="30">
        <v>9</v>
      </c>
    </row>
    <row r="34" spans="1:2" ht="15.75">
      <c r="A34" s="110" t="s">
        <v>134</v>
      </c>
      <c r="B34" s="30">
        <v>13</v>
      </c>
    </row>
    <row r="35" spans="1:2" ht="15.75">
      <c r="A35" s="110" t="s">
        <v>135</v>
      </c>
      <c r="B35" s="30">
        <v>17</v>
      </c>
    </row>
    <row r="36" spans="1:2" ht="15.75">
      <c r="A36" s="110" t="s">
        <v>136</v>
      </c>
      <c r="B36" s="30">
        <v>19</v>
      </c>
    </row>
    <row r="37" spans="1:2" ht="15.75">
      <c r="A37" s="110" t="s">
        <v>137</v>
      </c>
      <c r="B37" s="30">
        <v>23</v>
      </c>
    </row>
    <row r="38" spans="1:2" ht="15.75">
      <c r="A38" s="110" t="s">
        <v>138</v>
      </c>
      <c r="B38" s="30">
        <v>27</v>
      </c>
    </row>
    <row r="39" spans="1:2" ht="15.75">
      <c r="A39" s="110" t="s">
        <v>139</v>
      </c>
      <c r="B39" s="30">
        <v>25</v>
      </c>
    </row>
    <row r="40" spans="1:2" ht="15.75">
      <c r="A40" s="110" t="s">
        <v>140</v>
      </c>
      <c r="B40" s="30">
        <v>29</v>
      </c>
    </row>
    <row r="41" spans="1:2" ht="15.75">
      <c r="A41" s="110" t="s">
        <v>141</v>
      </c>
      <c r="B41" s="30">
        <v>35</v>
      </c>
    </row>
    <row r="42" spans="1:2" ht="15.75">
      <c r="A42" s="110" t="s">
        <v>142</v>
      </c>
      <c r="B42" s="30">
        <v>39</v>
      </c>
    </row>
    <row r="43" spans="1:2" ht="15.75">
      <c r="A43" s="110" t="s">
        <v>143</v>
      </c>
      <c r="B43" s="30">
        <v>49</v>
      </c>
    </row>
    <row r="44" spans="1:2" ht="15.75">
      <c r="A44" s="110" t="s">
        <v>144</v>
      </c>
      <c r="B44" s="30">
        <v>45</v>
      </c>
    </row>
    <row r="45" spans="1:2" ht="15.75">
      <c r="A45" s="110" t="s">
        <v>145</v>
      </c>
      <c r="B45" s="30">
        <v>59</v>
      </c>
    </row>
    <row r="46" spans="1:2" ht="15.75">
      <c r="A46" s="110" t="s">
        <v>146</v>
      </c>
      <c r="B46" s="30">
        <v>61</v>
      </c>
    </row>
    <row r="47" spans="1:2" ht="15.75">
      <c r="A47" s="110" t="s">
        <v>147</v>
      </c>
      <c r="B47" s="30">
        <v>65</v>
      </c>
    </row>
    <row r="48" spans="1:2" ht="15.75">
      <c r="A48" s="110" t="s">
        <v>148</v>
      </c>
      <c r="B48" s="30">
        <v>75</v>
      </c>
    </row>
    <row r="49" spans="1:2" ht="15.75">
      <c r="A49" s="110" t="s">
        <v>149</v>
      </c>
      <c r="B49" s="30">
        <v>77</v>
      </c>
    </row>
    <row r="50" spans="1:2" ht="15.75">
      <c r="A50" s="110" t="s">
        <v>150</v>
      </c>
      <c r="B50" s="30">
        <v>79</v>
      </c>
    </row>
    <row r="51" spans="1:2" ht="15.75">
      <c r="A51" s="110" t="s">
        <v>151</v>
      </c>
      <c r="B51" s="30">
        <v>81</v>
      </c>
    </row>
    <row r="52" spans="1:2" ht="15.75">
      <c r="A52" s="110" t="s">
        <v>152</v>
      </c>
      <c r="B52" s="30">
        <v>83</v>
      </c>
    </row>
    <row r="53" spans="1:2" ht="15.75">
      <c r="A53" s="110" t="s">
        <v>153</v>
      </c>
      <c r="B53" s="30">
        <v>91</v>
      </c>
    </row>
    <row r="54" spans="1:2" ht="15.75">
      <c r="A54" s="110" t="s">
        <v>154</v>
      </c>
      <c r="B54" s="30">
        <v>93</v>
      </c>
    </row>
    <row r="55" spans="1:2" ht="15.75">
      <c r="A55" s="110" t="s">
        <v>155</v>
      </c>
      <c r="B55" s="30">
        <v>95</v>
      </c>
    </row>
    <row r="56" spans="1:2" ht="15.75">
      <c r="A56" s="110" t="s">
        <v>156</v>
      </c>
      <c r="B56" s="30">
        <v>97</v>
      </c>
    </row>
    <row r="57" spans="1:2" ht="15.75">
      <c r="A57" s="110" t="s">
        <v>157</v>
      </c>
      <c r="B57" s="30">
        <v>99</v>
      </c>
    </row>
    <row r="58" spans="1:2" ht="15.75">
      <c r="A58" s="110" t="s">
        <v>158</v>
      </c>
      <c r="B58" s="30">
        <v>101</v>
      </c>
    </row>
    <row r="59" spans="1:2" ht="15.75">
      <c r="A59" s="110" t="s">
        <v>159</v>
      </c>
      <c r="B59" s="30">
        <v>103</v>
      </c>
    </row>
    <row r="60" spans="1:2" ht="15.75">
      <c r="A60" s="110" t="s">
        <v>160</v>
      </c>
      <c r="B60" s="30">
        <v>105</v>
      </c>
    </row>
    <row r="61" spans="1:2" ht="15.75">
      <c r="A61" s="110" t="s">
        <v>161</v>
      </c>
      <c r="B61" s="30">
        <v>107</v>
      </c>
    </row>
    <row r="62" spans="1:2" ht="15.75">
      <c r="A62" s="110" t="s">
        <v>162</v>
      </c>
      <c r="B62" s="30">
        <v>115</v>
      </c>
    </row>
    <row r="63" spans="1:2" ht="15.75">
      <c r="A63" s="110" t="s">
        <v>163</v>
      </c>
      <c r="B63" s="30">
        <v>117</v>
      </c>
    </row>
    <row r="64" spans="1:2" ht="15.75">
      <c r="A64" s="110" t="s">
        <v>164</v>
      </c>
      <c r="B64" s="30">
        <v>119</v>
      </c>
    </row>
    <row r="65" spans="1:2" ht="15.75">
      <c r="A65" s="110" t="s">
        <v>165</v>
      </c>
      <c r="B65" s="30">
        <v>121</v>
      </c>
    </row>
    <row r="66" spans="1:2" ht="15.75">
      <c r="A66" s="110" t="s">
        <v>166</v>
      </c>
      <c r="B66" s="30">
        <v>125</v>
      </c>
    </row>
    <row r="67" spans="1:2" ht="15.75">
      <c r="A67" s="110" t="s">
        <v>167</v>
      </c>
      <c r="B67" s="30">
        <v>129</v>
      </c>
    </row>
    <row r="68" spans="1:2" ht="15.75">
      <c r="A68" s="110" t="s">
        <v>168</v>
      </c>
      <c r="B68" s="30">
        <v>131</v>
      </c>
    </row>
    <row r="69" spans="1:2" ht="15.75">
      <c r="A69" s="110" t="s">
        <v>169</v>
      </c>
      <c r="B69" s="30">
        <v>135</v>
      </c>
    </row>
    <row r="70" spans="1:2" ht="15.75">
      <c r="A70" s="110" t="s">
        <v>170</v>
      </c>
      <c r="B70" s="30">
        <v>139</v>
      </c>
    </row>
    <row r="71" spans="1:2" ht="15.75">
      <c r="A71" s="110" t="s">
        <v>171</v>
      </c>
      <c r="B71" s="30">
        <v>143</v>
      </c>
    </row>
    <row r="72" spans="1:2" ht="15.75">
      <c r="A72" s="110" t="s">
        <v>172</v>
      </c>
      <c r="B72" s="30">
        <v>145</v>
      </c>
    </row>
    <row r="73" spans="1:2" ht="15.75">
      <c r="A73" s="110" t="s">
        <v>173</v>
      </c>
      <c r="B73" s="30">
        <v>149</v>
      </c>
    </row>
    <row r="74" spans="1:2" ht="15.75">
      <c r="A74" s="110" t="s">
        <v>174</v>
      </c>
      <c r="B74" s="30">
        <v>151</v>
      </c>
    </row>
    <row r="75" spans="1:2" ht="15.75">
      <c r="A75" s="110" t="s">
        <v>175</v>
      </c>
      <c r="B75" s="30">
        <v>155</v>
      </c>
    </row>
    <row r="76" spans="1:2" ht="15.75">
      <c r="A76" s="110" t="s">
        <v>176</v>
      </c>
      <c r="B76" s="30">
        <v>163</v>
      </c>
    </row>
    <row r="77" spans="1:2" ht="15.75">
      <c r="A77" s="110" t="s">
        <v>177</v>
      </c>
      <c r="B77" s="30">
        <v>177</v>
      </c>
    </row>
    <row r="78" spans="1:2" ht="15.75">
      <c r="A78" s="110" t="s">
        <v>178</v>
      </c>
      <c r="B78" s="30">
        <v>89</v>
      </c>
    </row>
    <row r="79" spans="1:2" ht="15.75">
      <c r="A79" s="110" t="s">
        <v>179</v>
      </c>
      <c r="B79" s="30">
        <v>123</v>
      </c>
    </row>
    <row r="80" spans="1:2" ht="15.75">
      <c r="A80" s="110" t="s">
        <v>65</v>
      </c>
      <c r="B80" s="30">
        <v>33</v>
      </c>
    </row>
    <row r="81" spans="1:2" ht="15.75">
      <c r="A81" s="110" t="s">
        <v>66</v>
      </c>
      <c r="B81" s="30">
        <v>11</v>
      </c>
    </row>
    <row r="82" spans="1:2" ht="15.75">
      <c r="A82" s="110" t="s">
        <v>67</v>
      </c>
      <c r="B82" s="30">
        <v>161</v>
      </c>
    </row>
    <row r="83" spans="1:2" ht="15.75">
      <c r="A83" s="110" t="s">
        <v>68</v>
      </c>
      <c r="B83" s="30">
        <v>173</v>
      </c>
    </row>
    <row r="84" spans="1:2" ht="15.75">
      <c r="A84" s="110" t="s">
        <v>69</v>
      </c>
      <c r="B84" s="30">
        <v>175</v>
      </c>
    </row>
    <row r="85" spans="1:2" ht="15.75">
      <c r="A85" s="110" t="s">
        <v>390</v>
      </c>
      <c r="B85" s="30">
        <v>197</v>
      </c>
    </row>
    <row r="86" spans="1:2" ht="15.75">
      <c r="A86" s="110" t="s">
        <v>391</v>
      </c>
      <c r="B86" s="30">
        <v>199</v>
      </c>
    </row>
    <row r="87" spans="1:2" ht="32.25" thickBot="1">
      <c r="A87" s="31" t="s">
        <v>12</v>
      </c>
      <c r="B87" s="32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2012-10-29T07:22:34Z</cp:lastPrinted>
  <dcterms:created xsi:type="dcterms:W3CDTF">2004-03-24T19:37:04Z</dcterms:created>
  <dcterms:modified xsi:type="dcterms:W3CDTF">2014-07-04T09:49:26Z</dcterms:modified>
  <cp:category/>
  <cp:version/>
  <cp:contentType/>
  <cp:contentStatus/>
</cp:coreProperties>
</file>