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965" yWindow="660" windowWidth="12210" windowHeight="8115" tabRatio="852" activeTab="3"/>
  </bookViews>
  <sheets>
    <sheet name="Титул ф.6" sheetId="1" r:id="rId1"/>
    <sheet name="Разделы 1, 2, 3" sheetId="2" r:id="rId2"/>
    <sheet name="Раздел 4" sheetId="3" r:id="rId3"/>
    <sheet name="Разделы 5, 6, 7, 8" sheetId="4" r:id="rId4"/>
    <sheet name="ФЛК (обязательный)" sheetId="5" r:id="rId5"/>
    <sheet name="ФЛК (информационный)" sheetId="6" r:id="rId6"/>
    <sheet name="Списки" sheetId="7" r:id="rId7"/>
  </sheets>
  <definedNames>
    <definedName name="_xlnm._FilterDatabase" localSheetId="4" hidden="1">'ФЛК (обязательный)'!$A$1:$A$1370</definedName>
    <definedName name="_xlnm.Print_Titles" localSheetId="2">'Раздел 4'!$5:$9</definedName>
    <definedName name="Коды_отчетных_периодов" localSheetId="6">'Списки'!$D$2:$E$3</definedName>
    <definedName name="Коды_отчетных_периодов">'Списки'!$D$2:$E$3</definedName>
    <definedName name="Коды_судов" localSheetId="6">'Списки'!$A$2:$B$93</definedName>
    <definedName name="Коды_судов">'Списки'!$A$2:$B$88</definedName>
    <definedName name="Наим_отчет_периода" localSheetId="6">'Списки'!$D$2:$D$3</definedName>
    <definedName name="Наим_отчет_периода">'Списки'!$D$2:$D$3</definedName>
    <definedName name="Наим_УСД" localSheetId="6">'Списки'!$A$2:$A$93</definedName>
    <definedName name="Наим_УСД">'Списки'!$A$2:$A$88</definedName>
    <definedName name="_xlnm.Print_Area" localSheetId="2">'Раздел 4'!$A$1:$AS$63</definedName>
    <definedName name="_xlnm.Print_Area" localSheetId="1">'Разделы 1, 2, 3'!$A$1:$N$39</definedName>
    <definedName name="_xlnm.Print_Area" localSheetId="3">'Разделы 5, 6, 7, 8'!$A$1:$U$41</definedName>
    <definedName name="_xlnm.Print_Area" localSheetId="0">'Титул ф.6'!$A$1:$N$30</definedName>
  </definedNames>
  <calcPr fullCalcOnLoad="1"/>
</workbook>
</file>

<file path=xl/sharedStrings.xml><?xml version="1.0" encoding="utf-8"?>
<sst xmlns="http://schemas.openxmlformats.org/spreadsheetml/2006/main" count="4250" uniqueCount="672">
  <si>
    <t>Ф.F6r разд.1 сумма стл.1-2 для стр.1-5
=
Ф.F6r разд.1 сумма стл.6-7 для стр.1-5
+
Ф.F6r разд.1 стл.9 для стр.1-5</t>
  </si>
  <si>
    <t>240364</t>
  </si>
  <si>
    <t>Ф.F6r разд.7 стл.10 для стр.1-10
&lt;=
Ф.F6r разд.7 стл.6 для стр.1-10</t>
  </si>
  <si>
    <t>240365</t>
  </si>
  <si>
    <t>Ф.F6r разд.2 стл.1 стр.3
=
Ф.F6r разд.4 стл.35 стр.36</t>
  </si>
  <si>
    <t>(r,w,s,g,v) разд.2 стр.3 гр.1 д.б. равна разд.4 гр.35 стр.36</t>
  </si>
  <si>
    <t>240366</t>
  </si>
  <si>
    <t>Ф.F6r разд.4 стл.1 стр.36
=
Ф.F6r разд.2 сумма стл.2-7 стр.3</t>
  </si>
  <si>
    <t>(r,w,s,g,v) раздел 4 стр.36 гр.1 д.б. равна разд.2 стр.3 сумме гр.2-7</t>
  </si>
  <si>
    <t>240367</t>
  </si>
  <si>
    <t>Ф.F6r разд.4 для стл.1-38 стр.38
=
0</t>
  </si>
  <si>
    <t>(r,w) раздел 4 строка 38 -военнослужащ. - не должна заполняться</t>
  </si>
  <si>
    <t>240368</t>
  </si>
  <si>
    <t>Ф.F6r разд.5 стл.1 для стр.4-5
&lt;=
Ф.F6r разд.4 стл.29 стр.36</t>
  </si>
  <si>
    <t xml:space="preserve">(r,w,s,g,v) раздел 5 гр.1 стр.4,5  д.б. меньше или равна разд.4 гр.29 стр.36 </t>
  </si>
  <si>
    <t>240369</t>
  </si>
  <si>
    <t>Ф.F6r разд.8 для стл.1-10 стр.1
=
Ф.F6r разд.8 для стл.1-10 сумма стр.2-5</t>
  </si>
  <si>
    <t>240370</t>
  </si>
  <si>
    <t>Ф.F6r разд.1 стл.2 для стр.1-5
=
Ф.F6r разд.1 сумма стл.3-5 для стр.1-5</t>
  </si>
  <si>
    <t>240372</t>
  </si>
  <si>
    <t>Ф.F6r разд.4 для стл.1-38 стр.38
&lt;=
Ф.F6r разд.4 для стл.1-38 стр.36</t>
  </si>
  <si>
    <t>(r,w,s,g,v) раздел 4 стр.38 д.б. меньше или равна разд.4 стр.36 для всех граф</t>
  </si>
  <si>
    <t>240373</t>
  </si>
  <si>
    <t>Ф.F6r разд.8 для стл.1-10 стр.7
&lt;=
Ф.F6r разд.8 для стл.1-10 стр.1</t>
  </si>
  <si>
    <t>240374</t>
  </si>
  <si>
    <t>Ф.F6r разд.1 стл.10 для стр.1-5
&gt;=
Ф.F6r разд.1 стл.9 для стр.1-5</t>
  </si>
  <si>
    <t>240375</t>
  </si>
  <si>
    <t>Ф.F6r разд.5 стл.1 стр.6
=
Ф.F6r разд.7 стл.2 стр.1
+
Ф.F6r разд.7 стл.7 стр.1
+
Ф.F6r разд.8 стл.2 стр.1
+
Ф.F6r разд.8 стл.7 стр.1</t>
  </si>
  <si>
    <t>240376</t>
  </si>
  <si>
    <t>Ф.F6r разд.2 стл.1 стр.3
&gt;=
Ф.F6r разд.1 стл.7 стр.5</t>
  </si>
  <si>
    <t>240377</t>
  </si>
  <si>
    <t>Ф.F6r разд.7 для стл.1-10 стр.5
&lt;=
Ф.F6r разд.7 для стл.1-10 стр.1</t>
  </si>
  <si>
    <t>(r,s,g,v) раздел 7 стр.5 по всем графам д.б. меньше или равна стр.1 по всем графам</t>
  </si>
  <si>
    <t>240378</t>
  </si>
  <si>
    <t>Ф.F6r разд.5 стл.1 сумма стр.21-24
&lt;=
Ф.F6r разд.4 стл.27 стр.36</t>
  </si>
  <si>
    <t>(r,w,s,g,v) раздел 5 гр.1 стр.21-24 д.б. меньше или равна разд.4 гр.27 стр.36</t>
  </si>
  <si>
    <t>240379</t>
  </si>
  <si>
    <t>Ф.F6r разд.5 стл.1 стр.6
+
Ф.F6r разд.5 стл.1 сумма стр.10-11
&lt;=
Ф.F6r разд.4 стл.30 стр.36</t>
  </si>
  <si>
    <t>(r,w,s,g,v) раздел 5 гр.1 стр.4,5,6,10,11 д.б. меньше или равна разд.4 гр.30 стр.36</t>
  </si>
  <si>
    <t>240380</t>
  </si>
  <si>
    <t>Ф.F6r разд.4 для стл.1-38 стр.41
&lt;=
Ф.F6r разд.4 для стл.1-38 стр.36</t>
  </si>
  <si>
    <t>(r,w,s,g,v) раздел 4 стр.41 д.б. меньше или равна разд.4 стр.36 для всех гр</t>
  </si>
  <si>
    <t>240381</t>
  </si>
  <si>
    <t>Ф.F6r разд.7 для стл.1-10 стр.1
=
Ф.F6r разд.7 для стл.1-10 сумма стр.2-5</t>
  </si>
  <si>
    <t>240382</t>
  </si>
  <si>
    <t>Ф.F6r разд.2 стл.9 стр.3
&gt;=
Ф.F6r разд.7 стл.1 стр.1
+
Ф.F6r разд.7 стл.6 стр.1
+
Ф.F6r разд.8 стл.1 стр.1
+
Ф.F6r разд.8 стл.6 стр.1</t>
  </si>
  <si>
    <t>(r,w,s,g,v) раздел 2 гр.9 стр.3 д.б. больше или равна сумме гр.1,6 стр.1 по 7 и 8 разделу</t>
  </si>
  <si>
    <t>240383</t>
  </si>
  <si>
    <t>Ф.F6r разд.5 стл.1 сумма стр.14-19
&lt;=
Ф.F6r разд.4 сумма стл.28-29 стр.36</t>
  </si>
  <si>
    <t>(r,w,s,g,v) раздел 5 гр.1 стр.14-19 д.б. меньше или равна разд.4 сумма гр.28-29 стр.36</t>
  </si>
  <si>
    <t>240384</t>
  </si>
  <si>
    <t>Ф.F6r разд.4 для стл.1-38 стр.44
=
0</t>
  </si>
  <si>
    <t>240385</t>
  </si>
  <si>
    <t>Ф.F6r разд.5 стл.1 стр.12
&lt;=
Ф.F6r разд.4 стл.23 стр.36</t>
  </si>
  <si>
    <t xml:space="preserve">(r,w,s,g,v) раздел 5 стр.12 д.б. меньше или равна стл.23 cтр.36 разд.4 </t>
  </si>
  <si>
    <t>240386</t>
  </si>
  <si>
    <t>Ф.F6r разд.8 для стл.1-10 стр.6
&lt;=
Ф.F6r разд.8 для стл.1-10 стр.1</t>
  </si>
  <si>
    <t>240324</t>
  </si>
  <si>
    <t>Ф.F6r разд.5 стл.1 стр.20
=
0</t>
  </si>
  <si>
    <t>240342</t>
  </si>
  <si>
    <t>Ф.F6r разд.4 стл.5 стр.33
=
0</t>
  </si>
  <si>
    <t>240357</t>
  </si>
  <si>
    <t>Ф.F6r разд.6 стл.1 стр.1
&gt;=
1</t>
  </si>
  <si>
    <t>240361</t>
  </si>
  <si>
    <t>Ф.F6r разд.6 стл.1 стр.2
=
1</t>
  </si>
  <si>
    <t>240371</t>
  </si>
  <si>
    <t>Ф.F6r разд.4 стл.27 стр.33
=
0</t>
  </si>
  <si>
    <t>об обсто-ятельствах, способство-вавших совершению преступления</t>
  </si>
  <si>
    <t>Возвращено дел без рассмотрения, 
в т.ч. с отзывом до назначения рассмотрения уголовного дела</t>
  </si>
  <si>
    <t xml:space="preserve">(из гр.7)
с нарушением сроков, установленных 
ст.389.10 (374) ч.11 ст.108 УПК РФ </t>
  </si>
  <si>
    <t>Поступило сообщений о мерах, принятых по частным определе-ниям</t>
  </si>
  <si>
    <t>Контрольные равенства:  1) сумма граф 1 и 2 равна сумме граф 6, 7 и 9;   2) графа 2 равна сумме граф 3-5;   3) сумма строк с1-4 (по видам судебных постановлений) равна строке 5 "Всего"</t>
  </si>
  <si>
    <t>Контрольное равенство:   1) в разд.2 стр.3 равна сумме стр.1-2 по всем графам;   2) гр.1 равна сумме гр.2-9;   3) в разд.2 стр.3 гр.1 равна стр.35 гр.34 разд.4</t>
  </si>
  <si>
    <t xml:space="preserve">Контрольное равенство: 1). сумма строк с 1-35 по всем графам  равна строке 36; 2). сумма граф 36-39  равна сумме граф 12,18, 24  </t>
  </si>
  <si>
    <t>Контрольные равенства:   1) стр.1 равна сумме стр.2-5</t>
  </si>
  <si>
    <t>Контрольные равенства:    1) стр.1 равна сумме стр.2-5</t>
  </si>
  <si>
    <t xml:space="preserve">Руководитель </t>
  </si>
  <si>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Учитываются лица, обвиняемые в преступлениях, связанных с предпринимательской деятельностью по статьям, перечисленным в ч. 1.1 ст. 108 УПК РФ</t>
    </r>
  </si>
  <si>
    <t>Подтверждения</t>
  </si>
  <si>
    <t>С удовлетворением требований по делам, по которым имелись требования прокурора 
(из суммы граф 11+17+24+25+26+27+28+29 строки 36 раздела 4)</t>
  </si>
  <si>
    <t>Управлению Судебного департамента при Верховном Суде Российской Федерации</t>
  </si>
  <si>
    <t>Управления Судебного департамента при Верховном Суде Российской Федерации</t>
  </si>
  <si>
    <r>
      <t xml:space="preserve">Примечание к разделам 1, 2 :   </t>
    </r>
    <r>
      <rPr>
        <b/>
        <vertAlign val="superscript"/>
        <sz val="12"/>
        <rFont val="Times New Roman"/>
        <family val="1"/>
      </rPr>
      <t>1</t>
    </r>
    <r>
      <rPr>
        <b/>
        <sz val="12"/>
        <rFont val="Times New Roman"/>
        <family val="1"/>
      </rPr>
      <t xml:space="preserve"> в кассационном порядке рассматриваются судами кассационные жалобы и представления на приговоры, определения, постановления суда, не рассмотренные на 01.01.2013 года (в соответствии со ст.4 Федерального закона от 29.12.2010 № 433-ФЗ)</t>
    </r>
  </si>
  <si>
    <r>
      <t>Раздел 4.  Результаты апелляционного</t>
    </r>
    <r>
      <rPr>
        <b/>
        <sz val="36"/>
        <rFont val="Times New Roman"/>
        <family val="1"/>
      </rPr>
      <t xml:space="preserve"> рассмотрения дел (по числу лиц)</t>
    </r>
  </si>
  <si>
    <t xml:space="preserve">Отменены постановления </t>
  </si>
  <si>
    <t>Ф.F6r разд.4 для стл.1-29 стр.36
=
Ф.F6r разд.4 для стл.1-29 сумма стр.45-48</t>
  </si>
  <si>
    <t>(r,w,s,g,v) раздел 4 стр. 36 равна сумме стр. 45-48 для граф 1-29</t>
  </si>
  <si>
    <t>432000, г. Ульяновск, ул. Железной Дивизии, д. 21-А/12</t>
  </si>
  <si>
    <t>107996, г. Москва, ул. Гиляровского, д. 31, корп. 2, И-90, ГСП-6</t>
  </si>
  <si>
    <t xml:space="preserve">                    Председатель суда    А.И. Максимов</t>
  </si>
  <si>
    <t xml:space="preserve">                    Начальник отдела      О.В.Насонова</t>
  </si>
  <si>
    <t>(8422)33-12-59</t>
  </si>
  <si>
    <t>06 июля 2017 года</t>
  </si>
  <si>
    <t>Севастопольский городской суд</t>
  </si>
  <si>
    <t>из окон-ченных дел</t>
  </si>
  <si>
    <t>Итоговые судебные решения по уголовным делам (на приговоры и иные судебные решения по существу дела)</t>
  </si>
  <si>
    <t xml:space="preserve">Промежуточные судебные ре-шения (на судебные решения, вынесенные на стадии судебного производства) </t>
  </si>
  <si>
    <t xml:space="preserve">Отменено постановлений о прекращении дел </t>
  </si>
  <si>
    <t>всего</t>
  </si>
  <si>
    <t>по иным основаниям</t>
  </si>
  <si>
    <t xml:space="preserve">с изменением квалификации </t>
  </si>
  <si>
    <t xml:space="preserve">с передачей на новое судебное разбирательство </t>
  </si>
  <si>
    <t xml:space="preserve"> в суд первой инстанции</t>
  </si>
  <si>
    <t>со смягчением наказания</t>
  </si>
  <si>
    <t>рассмотренные в особом порядке</t>
  </si>
  <si>
    <t xml:space="preserve">Дела частного обвине-ния: </t>
  </si>
  <si>
    <t>В том числе по делам:</t>
  </si>
  <si>
    <r>
      <t xml:space="preserve">Наименование отчитывающейся
 организации                     </t>
    </r>
    <r>
      <rPr>
        <sz val="10"/>
        <color indexed="8"/>
        <rFont val="Times New Roman"/>
        <family val="1"/>
      </rPr>
      <t xml:space="preserve">                    </t>
    </r>
  </si>
  <si>
    <t>Областные и равные им суды</t>
  </si>
  <si>
    <t>Подтверждение : внести реквизиты судебного решения</t>
  </si>
  <si>
    <t>Верховный суд Чувашской Республики</t>
  </si>
  <si>
    <t>Использование видеоконференц-связи</t>
  </si>
  <si>
    <t xml:space="preserve"> из суда кассационной инстанции на новое апелляционное рассмотрение</t>
  </si>
  <si>
    <t>Верховный суд Республики Крым</t>
  </si>
  <si>
    <t>№ стр.</t>
  </si>
  <si>
    <t>код и номер телефона</t>
  </si>
  <si>
    <t>Должностное лицо,  ответственное за  составление  отчета</t>
  </si>
  <si>
    <t>Форма № 6</t>
  </si>
  <si>
    <t>Окружные (флотские) военные суды</t>
  </si>
  <si>
    <t xml:space="preserve">Федеральной службе государственной статистики </t>
  </si>
  <si>
    <t>15 апреля и 15 октября</t>
  </si>
  <si>
    <t>Раздел 3. Частные определения</t>
  </si>
  <si>
    <t>113, 114, 
117, 118</t>
  </si>
  <si>
    <t>Коммерческий подкуп</t>
  </si>
  <si>
    <t>Террористический акт</t>
  </si>
  <si>
    <t xml:space="preserve">Содействие террористической деятельности, публичные призывы к осуществлению террористической деятельности, захват заложника </t>
  </si>
  <si>
    <t>Заведомо ложное сообщение об акте терроризма</t>
  </si>
  <si>
    <t>Незаконное участие в предпринимательской деятельности</t>
  </si>
  <si>
    <t>о преступлениях, совершенных несовершеннолетними</t>
  </si>
  <si>
    <t>о преступлениях, совершенных военнослужащими</t>
  </si>
  <si>
    <t>поступившие с обвинительным актом</t>
  </si>
  <si>
    <t>с мерой пресечения в виде заключения под стражу</t>
  </si>
  <si>
    <t>316 УПК РФ</t>
  </si>
  <si>
    <t>единолично судьей</t>
  </si>
  <si>
    <t>коллегией из трех федеральных судей</t>
  </si>
  <si>
    <t>с участием присяжных заседателей</t>
  </si>
  <si>
    <t xml:space="preserve">Преступления: </t>
  </si>
  <si>
    <t xml:space="preserve">особо тяжкие </t>
  </si>
  <si>
    <t>тяжкие</t>
  </si>
  <si>
    <t>средней тяжести</t>
  </si>
  <si>
    <t>небольшой тяжести</t>
  </si>
  <si>
    <t>залог</t>
  </si>
  <si>
    <t>дом. арест</t>
  </si>
  <si>
    <t>всего:</t>
  </si>
  <si>
    <t>должность              инициалы, фамилия               подпись</t>
  </si>
  <si>
    <t>108 УПК РФ</t>
  </si>
  <si>
    <t>Умышленное причинение тяжкого либо средней тяжести вреда здоровью</t>
  </si>
  <si>
    <t>111, 112</t>
  </si>
  <si>
    <t>Иное причинение тяжкого либо средней тяжести вреда здоровью и истязания</t>
  </si>
  <si>
    <t>Изнасилование</t>
  </si>
  <si>
    <t>Иные посягательства против половой неприкосновенности и половой свободы личности</t>
  </si>
  <si>
    <t>Кража</t>
  </si>
  <si>
    <t>Грабеж</t>
  </si>
  <si>
    <t>Разбой</t>
  </si>
  <si>
    <t>Вымогательство</t>
  </si>
  <si>
    <t>Мошенничество</t>
  </si>
  <si>
    <t>Присвоение или растрата</t>
  </si>
  <si>
    <t>Неправомерное завладение транспортным средством без цели хищения</t>
  </si>
  <si>
    <t>Преступления в сфере экономики</t>
  </si>
  <si>
    <t>Другие преступления против интересов службы в органах власти и местного самоуправления</t>
  </si>
  <si>
    <t>Преступления против лиц, осуществляющих правосудие и предварительное расследование, других представителей власти</t>
  </si>
  <si>
    <t>Хулиганство</t>
  </si>
  <si>
    <t>Нарушение правил безопасности движения и эксплуатации транспорта</t>
  </si>
  <si>
    <t>Нарушение правил охраны труда и безопасного производства работ</t>
  </si>
  <si>
    <t>Незаконные действия с оружием</t>
  </si>
  <si>
    <t>Незаконные действия с наркотическими средствами и психотропными веществами</t>
  </si>
  <si>
    <t>Экологические преступления</t>
  </si>
  <si>
    <t>Прочие преступления</t>
  </si>
  <si>
    <t>Всего</t>
  </si>
  <si>
    <t>Особо тяжких</t>
  </si>
  <si>
    <t>Тяжких</t>
  </si>
  <si>
    <t>Средней тяжести</t>
  </si>
  <si>
    <t>Небольшой тяжести</t>
  </si>
  <si>
    <t xml:space="preserve">Раздел 8. Сведения о пересмотре судебных постановлений по ходатайствам о продлении срока содержания под стражей </t>
  </si>
  <si>
    <t>На судебные постановления об удовлетворении ходатайств</t>
  </si>
  <si>
    <t>Об отказе в удовлетворении ходатайств</t>
  </si>
  <si>
    <t>№</t>
  </si>
  <si>
    <t>с применением амнистии</t>
  </si>
  <si>
    <t>с отменой постановлений по ходатайствам о применении меры пресечения в виде заключения под стражу и продлении срока содержания под стражей:</t>
  </si>
  <si>
    <t>другие в порядке судебного контроля</t>
  </si>
  <si>
    <t>другие в порядке исполнения  приговоров</t>
  </si>
  <si>
    <t>М.П.</t>
  </si>
  <si>
    <t>дата составления отчета</t>
  </si>
  <si>
    <t>с отменой, изменением закона</t>
  </si>
  <si>
    <t>Виды судебных постановлений</t>
  </si>
  <si>
    <t xml:space="preserve">Наименование получателя </t>
  </si>
  <si>
    <t>Основания к отмене или изменению приговора:</t>
  </si>
  <si>
    <t>Верховный суд Республики Адыгея</t>
  </si>
  <si>
    <t>Верховный суд Республики Башкортостан</t>
  </si>
  <si>
    <t>Верховный суд Республики Бурятия</t>
  </si>
  <si>
    <t>Верховный суд Республики Дагестан</t>
  </si>
  <si>
    <t>Верховный суд Республики Ингушетия</t>
  </si>
  <si>
    <t>Верховный суд Республики Карелия</t>
  </si>
  <si>
    <t>Верховный суд Республики Калмыкия</t>
  </si>
  <si>
    <t>Верховный суд Республики Коми</t>
  </si>
  <si>
    <t xml:space="preserve">Верховный суд Республики Марий-Эл </t>
  </si>
  <si>
    <t>Верховный суд Республики Мордовия</t>
  </si>
  <si>
    <t>Верховный суд Республики Татарстан</t>
  </si>
  <si>
    <t>Верховный суд Республики Тыва</t>
  </si>
  <si>
    <t>Верховный суд Республики Саха (Якутия)</t>
  </si>
  <si>
    <t>Верховный суд Республики Северная Осетия (Алания)</t>
  </si>
  <si>
    <t>Верховный суд Республики Хакасия</t>
  </si>
  <si>
    <t>Алтайский краевой суд</t>
  </si>
  <si>
    <t>Краснодарский краевой суд</t>
  </si>
  <si>
    <t>Красноярский краевой суд</t>
  </si>
  <si>
    <t>Приморский краевой суд</t>
  </si>
  <si>
    <t>Ставропольский краевой суд</t>
  </si>
  <si>
    <t>Хабаровский краевой суд</t>
  </si>
  <si>
    <t>Суд Еврейской АО</t>
  </si>
  <si>
    <t>Суд Ненецкого АО</t>
  </si>
  <si>
    <t>Суд Ханты-Мансийского АО</t>
  </si>
  <si>
    <t>Суд Чукотского АО</t>
  </si>
  <si>
    <t>Суд Ямало-Ненецкого АО</t>
  </si>
  <si>
    <t>ВЕДОМСТВЕННОЕ СТАТИСТИЧЕСКОЕ НАБЛЮДЕНИЕ</t>
  </si>
  <si>
    <t>за</t>
  </si>
  <si>
    <t>месяцев</t>
  </si>
  <si>
    <t>г.</t>
  </si>
  <si>
    <t>Кто представляет</t>
  </si>
  <si>
    <t>Кому представляет</t>
  </si>
  <si>
    <t>Сроки представления</t>
  </si>
  <si>
    <t>Первичные:</t>
  </si>
  <si>
    <t>Полугодовая</t>
  </si>
  <si>
    <t>Судебному департаменту при Верховном Суде Российской Федерации</t>
  </si>
  <si>
    <t>15 января и 15 июля</t>
  </si>
  <si>
    <t>Сводные:</t>
  </si>
  <si>
    <t>Судебный департамент при Верховном Суде Российской Федерации</t>
  </si>
  <si>
    <t>Верховному Суду Российской Федерации</t>
  </si>
  <si>
    <t xml:space="preserve"> 20 февраля и 20 августа</t>
  </si>
  <si>
    <t>ОКПО</t>
  </si>
  <si>
    <t xml:space="preserve"> ОКАТО</t>
  </si>
  <si>
    <t>Почтовый адрес</t>
  </si>
  <si>
    <t>Код</t>
  </si>
  <si>
    <t>Наименование отчетного периода</t>
  </si>
  <si>
    <t>h</t>
  </si>
  <si>
    <t>Y</t>
  </si>
  <si>
    <t>Наименование суда</t>
  </si>
  <si>
    <t>Наименование организации, представившей отчет</t>
  </si>
  <si>
    <t xml:space="preserve">Категория суда </t>
  </si>
  <si>
    <t xml:space="preserve">Категория дел </t>
  </si>
  <si>
    <t>Всего поступило дел за отчетный период</t>
  </si>
  <si>
    <t>Из графы 2</t>
  </si>
  <si>
    <t>Окончено дел за отчетный период</t>
  </si>
  <si>
    <t>Остаток неоконченных дел на конец отчетного периода</t>
  </si>
  <si>
    <t xml:space="preserve">На судебные решения в порядке судебного контроля </t>
  </si>
  <si>
    <t>На судебные решения по вопросам, связанным с исполнением приговора</t>
  </si>
  <si>
    <t>Из оконченных дел (графа 7 строка 5 раздела 1) рассмотрены жалобы и представления (по числу лиц)</t>
  </si>
  <si>
    <t xml:space="preserve">                   </t>
  </si>
  <si>
    <t>Всего рассмотрено жалоб и представлений</t>
  </si>
  <si>
    <t>о прекращении  дел</t>
  </si>
  <si>
    <t>о применении принудительных мер к невменяемым</t>
  </si>
  <si>
    <t>по другим основаниям</t>
  </si>
  <si>
    <t>Контрольное равенство: графа 1 равна сумме граф 2-5</t>
  </si>
  <si>
    <t>о нарушениях закона, допущенных</t>
  </si>
  <si>
    <t>Районные суды</t>
  </si>
  <si>
    <t>30 января и 30 июля</t>
  </si>
  <si>
    <t>по числу судебных заседаний в отчетный период</t>
  </si>
  <si>
    <t>Всего (сумма строк 1-4)</t>
  </si>
  <si>
    <t>Остаток неокончен-ных дел на начало года</t>
  </si>
  <si>
    <t>другого характера</t>
  </si>
  <si>
    <t>при рассмотрении дела судом</t>
  </si>
  <si>
    <t>Виды преступлений</t>
  </si>
  <si>
    <t>отменены</t>
  </si>
  <si>
    <t>изменены</t>
  </si>
  <si>
    <t>с прекращением дела</t>
  </si>
  <si>
    <t>А</t>
  </si>
  <si>
    <t>Б</t>
  </si>
  <si>
    <t>Убийство без смягчающих обстоятельств</t>
  </si>
  <si>
    <t>Иные посягательства на жизнь человека</t>
  </si>
  <si>
    <t>Статья              УК РФ</t>
  </si>
  <si>
    <t>Бандитизм, организация незаконных формирований, банд и преступных организаций или участие в них</t>
  </si>
  <si>
    <t>Преступления экстремистской направленности</t>
  </si>
  <si>
    <t>Получение взятки</t>
  </si>
  <si>
    <t>Дача взятки</t>
  </si>
  <si>
    <t>30 УПК РФ</t>
  </si>
  <si>
    <t xml:space="preserve"> 30 УПК РФ</t>
  </si>
  <si>
    <t>Штат судей на конец отчетного периода</t>
  </si>
  <si>
    <t>Количество судов,  по которым составлен отчет</t>
  </si>
  <si>
    <t>Раздел 7. Сведения о пересмотре судебных постановлений по ходатайствам об избрании меры пресечения в виде заключения под стражу</t>
  </si>
  <si>
    <t>Пермский краевой суд</t>
  </si>
  <si>
    <t>Камчатский краевой суд</t>
  </si>
  <si>
    <t>Забайкальский краевой суд</t>
  </si>
  <si>
    <t>Текущая дата печати:</t>
  </si>
  <si>
    <t>Код:</t>
  </si>
  <si>
    <t>Cтатус</t>
  </si>
  <si>
    <t>Код формулы</t>
  </si>
  <si>
    <t>Формула</t>
  </si>
  <si>
    <t>Описание формулы</t>
  </si>
  <si>
    <t>Верховный суд Республики Алтай</t>
  </si>
  <si>
    <t>Верховный суд Кабардино-Балкарской Республики</t>
  </si>
  <si>
    <t>Верховный суд Карачаево-Черкесской Республики</t>
  </si>
  <si>
    <t>Верховный суд Удмуртской Республики</t>
  </si>
  <si>
    <t xml:space="preserve">Верховный суд Чеченской Республики </t>
  </si>
  <si>
    <t xml:space="preserve">Амурский областной суд </t>
  </si>
  <si>
    <t xml:space="preserve">Архангельский областной суд </t>
  </si>
  <si>
    <t>Астраханский областной суд</t>
  </si>
  <si>
    <t xml:space="preserve">Белгородский областной суд </t>
  </si>
  <si>
    <t>Брянский областной суд</t>
  </si>
  <si>
    <t>Владимирский областной суд</t>
  </si>
  <si>
    <t xml:space="preserve">Вологодский областной суд </t>
  </si>
  <si>
    <t>Волгоградский областной суд</t>
  </si>
  <si>
    <t xml:space="preserve">Воронежский областной суд </t>
  </si>
  <si>
    <t>Ивановский областной суд</t>
  </si>
  <si>
    <t>Иркутский областной суд</t>
  </si>
  <si>
    <t xml:space="preserve">Калужский областной суд </t>
  </si>
  <si>
    <t xml:space="preserve">Калининградский областной суд </t>
  </si>
  <si>
    <t xml:space="preserve">Кемеровский областной суд </t>
  </si>
  <si>
    <t xml:space="preserve">Кировский областной суд </t>
  </si>
  <si>
    <t xml:space="preserve">Костромской областной суд </t>
  </si>
  <si>
    <t xml:space="preserve">Курганский областной суд </t>
  </si>
  <si>
    <t xml:space="preserve">Курский областной суд </t>
  </si>
  <si>
    <t xml:space="preserve">Ленинградский областной суд </t>
  </si>
  <si>
    <t>Липецкий областной суд</t>
  </si>
  <si>
    <t xml:space="preserve">Магаданский областной суд </t>
  </si>
  <si>
    <t>Московский областной суд</t>
  </si>
  <si>
    <t xml:space="preserve">Мурманский областной суд </t>
  </si>
  <si>
    <t xml:space="preserve">Нижегородский областной суд </t>
  </si>
  <si>
    <t xml:space="preserve">Новгородский областной суд </t>
  </si>
  <si>
    <t>Новосибирский областной суд</t>
  </si>
  <si>
    <t xml:space="preserve">Омский областной суд </t>
  </si>
  <si>
    <t>Оренбургский областной суд</t>
  </si>
  <si>
    <t>Орловский областной суд</t>
  </si>
  <si>
    <t xml:space="preserve">Пензенский областной суд </t>
  </si>
  <si>
    <t xml:space="preserve">Псковский областной суд </t>
  </si>
  <si>
    <t xml:space="preserve">Ростовский областной суд </t>
  </si>
  <si>
    <t xml:space="preserve">Рязанский областной суд </t>
  </si>
  <si>
    <t xml:space="preserve">Самарский областной суд </t>
  </si>
  <si>
    <t xml:space="preserve">Саратовский областной суд </t>
  </si>
  <si>
    <t xml:space="preserve">Сахалинский областной суд </t>
  </si>
  <si>
    <t xml:space="preserve">Свердловский областной суд </t>
  </si>
  <si>
    <t xml:space="preserve">Смоленский областной суд </t>
  </si>
  <si>
    <t xml:space="preserve">Тамбовский областной суд </t>
  </si>
  <si>
    <t xml:space="preserve">Тверской областной суд </t>
  </si>
  <si>
    <t xml:space="preserve">Томский областной суд </t>
  </si>
  <si>
    <t>Тульский областной суд</t>
  </si>
  <si>
    <t xml:space="preserve">Тюменский областной суд </t>
  </si>
  <si>
    <t xml:space="preserve">Ульяновский областной суд </t>
  </si>
  <si>
    <t xml:space="preserve">Челябинский областной суд </t>
  </si>
  <si>
    <t xml:space="preserve">Ярославский областной суд </t>
  </si>
  <si>
    <t>Московский городской суд</t>
  </si>
  <si>
    <t>Санкт-Петербургский городской суд</t>
  </si>
  <si>
    <t>Верховный Суд Российской Федерации</t>
  </si>
  <si>
    <t>рассмотрено</t>
  </si>
  <si>
    <t xml:space="preserve">изменены постановления о прекращении дела (изменены основания прекращения) </t>
  </si>
  <si>
    <t>изменены оправдательные приговоры в части оснований оправдания</t>
  </si>
  <si>
    <t>уменьшение или увеличение  размера  возмещения материального ущерба и компенсации морального вреда</t>
  </si>
  <si>
    <t xml:space="preserve"> с прекращением дела</t>
  </si>
  <si>
    <t>с вынесением обвинительного приговора</t>
  </si>
  <si>
    <t xml:space="preserve">с вынесением обвинительного приговора </t>
  </si>
  <si>
    <t>с вынесением оправдательного приговора</t>
  </si>
  <si>
    <t xml:space="preserve">с возвращением дела прокурору </t>
  </si>
  <si>
    <t>с применением принудительных мер медицинского характера к невменяемым</t>
  </si>
  <si>
    <t>изменены постановления о применении принудительных мер медицинского характера</t>
  </si>
  <si>
    <t xml:space="preserve"> </t>
  </si>
  <si>
    <t>с возвращением дела прокурору</t>
  </si>
  <si>
    <t>дом.
арест</t>
  </si>
  <si>
    <t>дом. 
арест</t>
  </si>
  <si>
    <t>ОТЧЕТ О  РАБОТЕ СУДОВ ОБЩЕЙ ЮРИСДИКЦИИ ПО РАССМОТРЕНИЮ УГОЛОВНЫХ ДЕЛ 
В АПЕЛЛЯЦИОННОМ ПОРЯДКЕ</t>
  </si>
  <si>
    <t>по делам повторно поступившим  из кассационной  инстанции
(из раздела 1 гр. 5)</t>
  </si>
  <si>
    <t>рассмот-рено</t>
  </si>
  <si>
    <t>отме-нено</t>
  </si>
  <si>
    <t>изме-нено</t>
  </si>
  <si>
    <t>в том числе с отменой постановлений об отказе в удовлетворении таких ходатайств</t>
  </si>
  <si>
    <t>в т.ч. в выходные дни</t>
  </si>
  <si>
    <t>по представлению прокурора</t>
  </si>
  <si>
    <t>№ 
стр.</t>
  </si>
  <si>
    <t>Число лиц по нерассмот-ренным делам  
(из гр.9)</t>
  </si>
  <si>
    <t>по апелляци-онным представ-лениям</t>
  </si>
  <si>
    <t xml:space="preserve">по апелляци-онным жалобам </t>
  </si>
  <si>
    <t>Оправдательные приговоры</t>
  </si>
  <si>
    <t>Обвинительные приговоры</t>
  </si>
  <si>
    <t>Рассмотрены
апелляционные 
уголовные дела 
(по числу лиц)</t>
  </si>
  <si>
    <t xml:space="preserve">Пересмотрено судебных постановлений по ходатайствам 
о продлении срока содержания под стражей </t>
  </si>
  <si>
    <t>Пересмотрено судебных постановлений по ходатайствам 
об избрании меры пресечения в виде заключения под стражу</t>
  </si>
  <si>
    <t>Освобождено лиц
из-под стражи:</t>
  </si>
  <si>
    <r>
      <t>Раздел 5. Справка к разделу 4</t>
    </r>
    <r>
      <rPr>
        <b/>
        <sz val="16"/>
        <rFont val="Times New Roman"/>
        <family val="1"/>
      </rPr>
      <t xml:space="preserve">  (по числу лиц)</t>
    </r>
  </si>
  <si>
    <t>Значения элементов</t>
  </si>
  <si>
    <t>Областной и равный ему суд</t>
  </si>
  <si>
    <t>(r,w,s,g,v) раздел 1 число дел с нарушением сроков рассмотрения д.б. меньше или равно числу оконченных дел за отчтный период</t>
  </si>
  <si>
    <t>(r,w,s,g,v) раздел 7 строка 1 равна сумме строк 2-5</t>
  </si>
  <si>
    <t>(r,s,g,v) раздел 8 стр.7 по всем графам д.б. меньше или равна стр.1 по всем графам</t>
  </si>
  <si>
    <t>(r,w,s,g,v) раздел 7 гр.1 стр.1-10 д.б. больше или равна сумме гр.2 и 3 по стр.1-10</t>
  </si>
  <si>
    <t>(r,g) разд.6 штат судей должен быть заполнен</t>
  </si>
  <si>
    <t>(r,s,g,v) раздел 7 стр.10 по всем графам д.б. меньше или равна стр.1 по всем графам</t>
  </si>
  <si>
    <t>(r,s,g,v) раздел 8 строка 1 равна сумме строк 2-5</t>
  </si>
  <si>
    <t>(r,s,g,v) раздел 8 гр.1 по всем строкам д.б. больше или равна гр.2 и 3 по всем строкам</t>
  </si>
  <si>
    <t>(r,w,s,g,v) раздел 1 сумма гр.1-2 д.б. равна сумме гр.6-7,9 для строк 1-5</t>
  </si>
  <si>
    <t>(r,w,g) раздел 4 Строка по делам суда присяжных в судах областного  звена не заполняется</t>
  </si>
  <si>
    <t>(r,s,g,v) раздел 8 гр.6 по всем строкам д.б. больше или равна сумме гр.7 и 8 по всем строкам</t>
  </si>
  <si>
    <t>(r,s,g,v) раздел 8 стр.8 по всем графам д.б. меньше или равна стр.1 по всем графам</t>
  </si>
  <si>
    <t>(r,w,s,g,v) раздел 2 стр.3 д.б. равна сумме стр.1-2 по всем графам</t>
  </si>
  <si>
    <t>(r,w,s,g,v) раздел 2 стр.3 гр.1 д.б. больше или равна разд.1 гр.7 стр.5</t>
  </si>
  <si>
    <t>(r,w,s,g,v) раздел 4 Основания отмены равны числу отмененных и измененных приговоров</t>
  </si>
  <si>
    <t>(r,w,s,g,v) раздел 3 Число частных определений д.б. равно сумме гр.2-5 стр.1</t>
  </si>
  <si>
    <t>(r,s,g,v) раздел 8 стр.6 по всем графам д.б. меньше или равна стр.1 по всем графам</t>
  </si>
  <si>
    <t>(r,w,s,g,v) раздел 1 графа 10 д.б. больше или равна графе 9</t>
  </si>
  <si>
    <t>(r,w,s,g,v) раздел 5 стр.7 д.б. равна сумме гр.7 разд.7 и гр.7 разд.8 стр.1</t>
  </si>
  <si>
    <t>(r,w,s,g,v) раздел 7 гр.6 по всем строкам д.б. больше или равна сумме гр.7-8 по всем строкам</t>
  </si>
  <si>
    <t>(r,w,s,g,v) раздел 7 стр.6 по всем графам д.б. меньше или равна стр.1 по всем графам</t>
  </si>
  <si>
    <t>(r,w,s,g,v) раздел 1 итоговая строка равна сумме строк 1-4 по всем графам</t>
  </si>
  <si>
    <t>(r,w,s,g,v) раздел 7 стр.7 по всем графам д.б. меньше или равна стр.1 по всем графам</t>
  </si>
  <si>
    <t>(r,s,g,v) раздел 8 стр.10 по всем графам д.б. меньше или равна стр.1 по всем графам</t>
  </si>
  <si>
    <t>(r,w,s,g,v) раздел 1 Число поступивших дел за отчетный период д.б. равно сумме гр.3-5 для стр.1-5</t>
  </si>
  <si>
    <t>(r,w,s,g,v) раздел 1 число оконченных дел с использованием ВКС при рассмотрении не может быть больше всех оконченных дел</t>
  </si>
  <si>
    <t>(r,s,g,v) раздел 8 стр.9 по всем графам д.б. меньше или равна стр.1 по всем графам</t>
  </si>
  <si>
    <t>(r,s,g,v) раздел 7 стр.8 по всем графам д.б. меньше или равна стр.1 по всем графам</t>
  </si>
  <si>
    <t>(r,w,s,g,v) раздел 2 графа 1 равна сумме граф 2-9</t>
  </si>
  <si>
    <t>повторно рассмотренные в первой инстанции</t>
  </si>
  <si>
    <t>отменено постановление о залоге</t>
  </si>
  <si>
    <t>отменено постановление о домашнем аресте</t>
  </si>
  <si>
    <t xml:space="preserve">(r,w,s,g,v) раздел 4 По заявлениям по составам частного обвинения не могут выносится постановления о возвращении дела прокурору </t>
  </si>
  <si>
    <t>(r,g,w,s,v) разд.6 количество судов, по которым составлен отчет д.б заполнен или равен 1 для судов облзвена и регион. суда</t>
  </si>
  <si>
    <t xml:space="preserve"> (r,w,s,g,v) раздел 5 стр.6 д.б. равна разделу 7 сумме гр.2+7 стр.1 и разделу 8 сумме гр.2+7 стр.1</t>
  </si>
  <si>
    <t xml:space="preserve"> (r,w,s,g,v) раздел 5 стр.7 д.б. меньше или равна разд.5 стр.6</t>
  </si>
  <si>
    <t>Районный суд  (по 1 инстанции)</t>
  </si>
  <si>
    <t xml:space="preserve"> по реабилитирующим основаниям </t>
  </si>
  <si>
    <t>в т.ч. из графы 1 применены судом</t>
  </si>
  <si>
    <t>в т.ч. из графы 6 применены судом</t>
  </si>
  <si>
    <t>(r,g) раздел 5 гр.1 стр.20 д.б. равна 0</t>
  </si>
  <si>
    <t>(r,s,g,v) раздел 8 стл.5 по всем строкам д.б. меньше или равен стл.1</t>
  </si>
  <si>
    <t>(r,w,s,g,v) раздел 7 графа 5 д.б меньше или равна графе 1</t>
  </si>
  <si>
    <t>(r,w,s,g,v) раздел 7 графа 10 д.б меньше или равна графе 6</t>
  </si>
  <si>
    <t>(r,s,g,v) раздел 8 стл.10 по всем строкам д.б. меньше или равна стл.6</t>
  </si>
  <si>
    <t>(r,w,s,g,v) раздел 7 графа 9 д.б меньше или равна графе 6</t>
  </si>
  <si>
    <t>(r,s,g,v) раздел 8 стл.9 по всем строкам д.б. меньше или равна стл.6</t>
  </si>
  <si>
    <t>(r,s,g,v) раздел 8 стл.4 по всем строкам д.б. меньше или равна стл.1</t>
  </si>
  <si>
    <t>(r,w,s,g,v) раздел 7 графа 4 д.б меньше или равна графе 1</t>
  </si>
  <si>
    <t>Раздел 1. Движение уголовных дел в апелляционной инстанции</t>
  </si>
  <si>
    <t>Раздел 2. Справка. Рассмотрены жалобы и представления из числа оконченных производством дел в апелляционной инстанции (по числу лиц)</t>
  </si>
  <si>
    <t>На приговоры:</t>
  </si>
  <si>
    <t xml:space="preserve">На определения и постановления судов  первой  инстанции </t>
  </si>
  <si>
    <t>обвинительные</t>
  </si>
  <si>
    <t>оправдательные</t>
  </si>
  <si>
    <t>о возвращении дела прокурору</t>
  </si>
  <si>
    <t>по ходатайствам об избрании меры пресечения в виде заключения под стражу и продлении срока содержания под стражей</t>
  </si>
  <si>
    <t>по другим жалобам и представлениям</t>
  </si>
  <si>
    <t>по реабилитирующим основаниям</t>
  </si>
  <si>
    <t>с назначением 
судебного штрафа</t>
  </si>
  <si>
    <t xml:space="preserve">По жалобам </t>
  </si>
  <si>
    <t>По представлениям</t>
  </si>
  <si>
    <t xml:space="preserve">Вынесено </t>
  </si>
  <si>
    <t>при производстве дознания и следствия</t>
  </si>
  <si>
    <t>Всего частных определений</t>
  </si>
  <si>
    <t>Из гр. 1 вынесены частные определения  при рассмотрении  жалоб и представлений  на судебные акты по уголовным делам</t>
  </si>
  <si>
    <t>2</t>
  </si>
  <si>
    <t>Из гр.1 вынесены  частные определения при пересмотре судебных постановлений по ходатайствам об избрании меры пресечения в виде заключения под стражу</t>
  </si>
  <si>
    <t>3</t>
  </si>
  <si>
    <t xml:space="preserve"> Из гр. 1 вынесены частные определения   при пересмотре судебных постановлений по ходатайствам о продлении меры пресечения в виде содержания  под стражей</t>
  </si>
  <si>
    <t>4</t>
  </si>
  <si>
    <t>Из гр. 1 вынесены частные определения при пересмотре судебных актов по иным материалам судебного контроля</t>
  </si>
  <si>
    <t>5</t>
  </si>
  <si>
    <t>Из гр.1 вынесены частные определения при пересмотре судебных актов по иным материалам в порядке исполнения</t>
  </si>
  <si>
    <t>6</t>
  </si>
  <si>
    <t>С прекращением производства по делу, 
в т.ч.  в связи с отзывом  жалобы, представления</t>
  </si>
  <si>
    <t>Итого результатов по лицам</t>
  </si>
  <si>
    <t>о возвращении дел прокурору</t>
  </si>
  <si>
    <t>несоответствие выводов суда, изложенных в приговоре, фактическим обстоятельствам уголовного дела 
(ст.  389. 16 УПК РФ)</t>
  </si>
  <si>
    <t>несправедливость приговора 
(ч.  2 ст.  389.  15 УПК РФ)</t>
  </si>
  <si>
    <t>неправильное применение уголовного закона  
(ч. 1 ст.  389.  18 УПК РФ)</t>
  </si>
  <si>
    <t xml:space="preserve"> с вынесением оправдательного приговора</t>
  </si>
  <si>
    <t>с направле-нием дела на новое судебное разбира-тельство</t>
  </si>
  <si>
    <t xml:space="preserve"> с возвращением дела прокурору</t>
  </si>
  <si>
    <t>частично (с оставлением в силе другого, 
менее тяжкого обвинения)</t>
  </si>
  <si>
    <t xml:space="preserve">с вынесением  нового обвинительного приговора </t>
  </si>
  <si>
    <t>всего отменено приговоров</t>
  </si>
  <si>
    <t>без 
изменения квалифи-кации</t>
  </si>
  <si>
    <t>всего изменено приговоров</t>
  </si>
  <si>
    <t xml:space="preserve"> с вынесением обвинительного приговора</t>
  </si>
  <si>
    <t xml:space="preserve">с вынесением оправдательного приговора </t>
  </si>
  <si>
    <t>с возвращением  дела  прокурору</t>
  </si>
  <si>
    <t>в том числе ввиду 
мягкости наказания</t>
  </si>
  <si>
    <t>в связи со смертью, с прими рением с потерпевшим,   с деятельным раскаянием</t>
  </si>
  <si>
    <t>с назначением судебного штрафа</t>
  </si>
  <si>
    <t>без изменения  наказания</t>
  </si>
  <si>
    <t>с усилением наказания</t>
  </si>
  <si>
    <t>106 – 110</t>
  </si>
  <si>
    <t>132 – 135</t>
  </si>
  <si>
    <t>Мелкое хищение</t>
  </si>
  <si>
    <t>158.1</t>
  </si>
  <si>
    <t>159, 159.1 – 159.6</t>
  </si>
  <si>
    <t xml:space="preserve">169 – 200.3 </t>
  </si>
  <si>
    <t xml:space="preserve"> 208 – 210</t>
  </si>
  <si>
    <t>222 – 226</t>
  </si>
  <si>
    <t xml:space="preserve">143, 215,
216 – 219 </t>
  </si>
  <si>
    <t>246 – 262</t>
  </si>
  <si>
    <t>263 – 271</t>
  </si>
  <si>
    <t xml:space="preserve">280, 280.1,282,              282.1 – 282.3
</t>
  </si>
  <si>
    <t>285 – 288, 
291.1 – 293</t>
  </si>
  <si>
    <t>возбужденные по заявлени-ям, поступившим в суд непосредственно от граждан и переданным из других органов</t>
  </si>
  <si>
    <t xml:space="preserve">поступившие c обвинительным заключением и обвинительным актом </t>
  </si>
  <si>
    <t>Из строки «Всего» (стр. 36)</t>
  </si>
  <si>
    <t>25.1 УПК РФ</t>
  </si>
  <si>
    <t>205.1 – 205.6,
 206</t>
  </si>
  <si>
    <t>228 – 234.1</t>
  </si>
  <si>
    <t>294 – 298.1, 
317 – 321</t>
  </si>
  <si>
    <t>ч.1 ст.115,
 ч.1 ст.116, 116.1, 
ч.1 ст.128.1</t>
  </si>
  <si>
    <t>ВСЕГО (сумма строк 1-35)</t>
  </si>
  <si>
    <r>
      <t>рассмотрено</t>
    </r>
    <r>
      <rPr>
        <b/>
        <vertAlign val="superscript"/>
        <sz val="20"/>
        <color indexed="8"/>
        <rFont val="Times New Roman"/>
        <family val="1"/>
      </rPr>
      <t>1</t>
    </r>
  </si>
  <si>
    <t>из  повторно рассмотренных в I инстанции по делам частного обвинения (из стр. 49)</t>
  </si>
  <si>
    <t xml:space="preserve">уголовные дела  с ходатайствами о прекращении уголовных дел и назначении меры уголовно-правового характера в виде судебного штрафа </t>
  </si>
  <si>
    <t xml:space="preserve"> Из графы 35 «Итого» всего  
с удовлетворением жалоб и представлений</t>
  </si>
  <si>
    <t>Обжаловано приговоров и других судебных постановлений 
по существу дела
(по стр.  36 равно сумме гр.  2-6 стр.  3 разд.  2)</t>
  </si>
  <si>
    <t>Другие апелляционные постановления  (определения)  с удовлетворением жалоб и представлений по существу обвинения</t>
  </si>
  <si>
    <t xml:space="preserve">Другие апелляционные постановления  (определения)  с удовлетворением жалоб и представлений 
по промежуточным решениям  (вкл. по материалам в порядке судебного контроля и исполнения судебного акта) </t>
  </si>
  <si>
    <r>
      <t xml:space="preserve">Применено условное осуждение 
(из гр.  16 «без изменения квалификации со смягчением наказания »   </t>
    </r>
    <r>
      <rPr>
        <b/>
        <sz val="14"/>
        <color indexed="8"/>
        <rFont val="Times New Roman"/>
        <family val="1"/>
      </rPr>
      <t>)</t>
    </r>
    <r>
      <rPr>
        <b/>
        <sz val="18"/>
        <color indexed="8"/>
        <rFont val="Times New Roman"/>
        <family val="1"/>
      </rPr>
      <t xml:space="preserve"> 
</t>
    </r>
  </si>
  <si>
    <t xml:space="preserve">Апелляционные постановления  (определения) по итоговым решениям 
без удовлетворения жалоб и представлений </t>
  </si>
  <si>
    <t xml:space="preserve">Апелляционные постановления   (определения)   
по промежуточным решениям   ( включая по материалам в порядке судебного контроля и исполнения судебного акта)   
без удовлетворения жалоб и представлений </t>
  </si>
  <si>
    <t>существенные нарушения уголовно  -процессуального закона 
(ст.  389.  17 УПК РФ; пп.  5,6 ст.  389.15 УПК РФ)</t>
  </si>
  <si>
    <r>
      <t>Раздел 6</t>
    </r>
    <r>
      <rPr>
        <b/>
        <sz val="14"/>
        <color indexed="20"/>
        <rFont val="Times New Roman"/>
        <family val="1"/>
      </rPr>
      <t>.</t>
    </r>
    <r>
      <rPr>
        <b/>
        <sz val="14"/>
        <rFont val="Times New Roman"/>
        <family val="1"/>
      </rPr>
      <t xml:space="preserve"> Справка  о количестве судов и судей</t>
    </r>
  </si>
  <si>
    <t>Из гр.8 стр. 36 разд 4</t>
  </si>
  <si>
    <t>из стр. 36 прекращено  уголовное преследование по делам с назначением судебного штрафа (сумма руб.)</t>
  </si>
  <si>
    <t>Из стр. 32 раздела 5</t>
  </si>
  <si>
    <t>из стр. 52 прекращено уголовное преследование по делам, поступившим в суд с ходатайством о прекращении уголовного дела и назначении судебного штрафа (сумма руб.)</t>
  </si>
  <si>
    <t>Из гр. 26 раздела 4</t>
  </si>
  <si>
    <t>отменено  прекращение уголовного дела с назначением судебного штрафа (уголовное преследование в отношении лиц)</t>
  </si>
  <si>
    <t>Из гр. 30 раздела 4</t>
  </si>
  <si>
    <t xml:space="preserve">отменено  постановлений об отказе в удовлетворении ходатайств о прекращении уголовного дела с назначением судебного штрафа </t>
  </si>
  <si>
    <t>из графы 2  «Отменены обвинительные приговоры с оправданием осужденного» и  графы 7  «Прекращено по реабилитирующим основанием» строки 36   «Всего» раздела 4</t>
  </si>
  <si>
    <t>из графы  9  «Отменены обвинительные приговоры с прекращением по другим основаниям» строки  36</t>
  </si>
  <si>
    <t>Изменен обвинительный приговор без изменения квалификации с отменой условного осуждения
 (из графы 17 строки  36 раздела 4)</t>
  </si>
  <si>
    <t>Из графы 29 строки 36 
раздела 4 по существу обвинения в связи:</t>
  </si>
  <si>
    <t xml:space="preserve"> Из графы 30 строки 36 
раздела 4 не по существу обвинения в связи:</t>
  </si>
  <si>
    <t>Отменены оправдательные приговоры по представлениям прокурора  (из графы  24 строки  36 раздела 4)</t>
  </si>
  <si>
    <t>Из других апелляционных определений с удовлетворением жалоб и представлений по существу обвинения
 (из графы 29 строки 36 
раздела 4)</t>
  </si>
  <si>
    <t>отменено промежуточных постановлений с направлением на новое судебное разбирательство в нижестоящей суд (судебный участок)   (из гр.30 р.4)</t>
  </si>
  <si>
    <t>изменение  на более мягкое либо более строгий вид ИУ 
(в соответствии со ст. 58 УК РФ)</t>
  </si>
  <si>
    <t xml:space="preserve">С прекращением производства по делу в связи с неявкой по делу частного обвинения 
(из графы 31 суммы строк 33-34 раздела 4) </t>
  </si>
  <si>
    <t>Отменено постановление о применении принудительных мер медицинского характера 
(из графы 27 раздела 4)</t>
  </si>
  <si>
    <t>Отменено постановлений судей о прекращении дел 
(из граф 25 - 26 раздела 4):</t>
  </si>
  <si>
    <t>Из строки  1:</t>
  </si>
  <si>
    <t>преступления в сфере экономической деятельности (гл.  22 УК РФ)</t>
  </si>
  <si>
    <r>
      <t>в соответствии с ч.  1.1 ст.  108 УПК РФ</t>
    </r>
    <r>
      <rPr>
        <vertAlign val="superscript"/>
        <sz val="12"/>
        <color indexed="8"/>
        <rFont val="Times New Roman"/>
        <family val="1"/>
      </rPr>
      <t>1</t>
    </r>
  </si>
  <si>
    <t>преступления, предусмотренные ст. 159 - 159.6 УК РФ, совершенные предпринимателями, связанные с предпринимательской деятельностью</t>
  </si>
  <si>
    <t>из строки 1:</t>
  </si>
  <si>
    <t>преступления в сфере экономической деятельности (гл. 22 УК РФ)</t>
  </si>
  <si>
    <r>
      <t>в соответствии с ч. 1.1 ст. 108 УПК РФ</t>
    </r>
    <r>
      <rPr>
        <vertAlign val="superscript"/>
        <sz val="12"/>
        <color indexed="8"/>
        <rFont val="Times New Roman"/>
        <family val="1"/>
      </rPr>
      <t>1</t>
    </r>
  </si>
  <si>
    <t>Утверждена 
приказом Судебного департамента 
при Верховном Суде Российской Федерации 
от 11.04.2017  № 65</t>
  </si>
  <si>
    <t>240300</t>
  </si>
  <si>
    <t>Ф.F6r разд.4 стл.30 стр.36
&gt;=
Ф.F6r разд.4 стл.30 сумма стр.45-48</t>
  </si>
  <si>
    <t>(r,w,s,g,v) раздел 4 стр. 36 больше или равна сумме стр. 45-48 для графы 30</t>
  </si>
  <si>
    <t>240301</t>
  </si>
  <si>
    <t>240302</t>
  </si>
  <si>
    <t>Ф.F6r разд.4 сумма стл.36-39 стр.36
=
Ф.F6r разд.4 стл.12 стр.36
+
Ф.F6r разд.4 стл.18 стр.36
+
Ф.F6r разд.4 стл.24 стр.36</t>
  </si>
  <si>
    <t>240303</t>
  </si>
  <si>
    <t>Ф.F6r разд.8 стл.4 для стр.1-10
&lt;=
Ф.F6r разд.8 стл.1 для стр.1-10</t>
  </si>
  <si>
    <t>240304</t>
  </si>
  <si>
    <t>Ф.F6r разд.5 стл.1 стр.7
=
Ф.F6r разд.7 стл.7 стр.1
+
Ф.F6r разд.8 стл.7 стр.1</t>
  </si>
  <si>
    <t>240305</t>
  </si>
  <si>
    <t>Ф.F6r разд.7 для стл.1-10 стр.7
&lt;=
Ф.F6r разд.7 для стл.1-10 стр.1</t>
  </si>
  <si>
    <t>240306</t>
  </si>
  <si>
    <t>Ф.F6r разд.4 для стл.1-40 стр.49
&lt;=
Ф.F6r разд.4 для стл.1-40 стр.36</t>
  </si>
  <si>
    <t>(r,w,s,g,v) раздел 4 стр. 49 д.б. меньше или равна стр. 36 для всех граф</t>
  </si>
  <si>
    <t>240307</t>
  </si>
  <si>
    <t>Ф.F6r разд.4 для стл.1-40 стр.50
&lt;=
Ф.F6r разд.4 для стл.1-40 стр.49</t>
  </si>
  <si>
    <t>(r,w,s,g,v) раздел 4 стр. 50 д.б. меньше или равна стр. 49 для всех граф</t>
  </si>
  <si>
    <t>240308</t>
  </si>
  <si>
    <t>Ф.F6r разд.7 для стл.1-10 стр.8
&lt;=
Ф.F6r разд.7 для стл.1-10 стр.1</t>
  </si>
  <si>
    <t>240309</t>
  </si>
  <si>
    <t>Ф.F6r разд.5 стл.1 стр.13
&lt;=
Ф.F6r разд.4 стл.12 стр.36
+
Ф.F6r разд.4 стл.18 стр.36
+
Ф.F6r разд.4 сумма стл.24-30 стр.36</t>
  </si>
  <si>
    <t>(r,w,s,g,v) раздел 5 стр.13 гр.1 д.б. меньше или равна разд.4 сумма гр.12+18+(24-30)  стр.36 ВСЕГО</t>
  </si>
  <si>
    <t>240310</t>
  </si>
  <si>
    <t>Ф.F6r разд.2 стл.1 для стр.1-3
=
Ф.F6r разд.2 сумма стл.2-10 для стр.1-3</t>
  </si>
  <si>
    <t>240311</t>
  </si>
  <si>
    <t>Ф.F6r разд.4 для стл.36-39 стр.36
=
Ф.F6r разд.4 для стл.36-39 сумма стр.45-48</t>
  </si>
  <si>
    <t>(r,w,s,g,v) раздел 4 сумма гр.36-39 стр.36 равна сумме гр.36-39 суммы строк 45-48</t>
  </si>
  <si>
    <t>240312</t>
  </si>
  <si>
    <t>Ф.F6r разд.4 стл.24 для стр.1-52
=
Ф.F6r разд.4 сумма стл.19-23 для стр.1-52</t>
  </si>
  <si>
    <t>(r,w,s,g,v) раздел 4 сумма гр.19-23 д.б. равна гр.24 для каждой строки с 1-52</t>
  </si>
  <si>
    <t>240313</t>
  </si>
  <si>
    <t>Ф.F6r разд.4 сумма стл.34-35 стр.36
&gt;=
Ф.F6r разд.4 сумма стл.34-35 сумма стр.45-48</t>
  </si>
  <si>
    <t>(r,w,s,g,v) разд. 4 сумма гр. 34-35 стр. 36 больше или равна сумме гр. 34-35 суммы строк 45-48, т.к. могут быть материалы судебного контроля без статьи УК РФ</t>
  </si>
  <si>
    <t>240314</t>
  </si>
  <si>
    <t>Ф.F6r разд.4 для стл.1-40 стр.36
=
Ф.F6r разд.4 для стл.1-40 сумма стр.1-35</t>
  </si>
  <si>
    <t>(r,w,s,g,v) раздел 4 стр.36 равна сумме стр.1-345для гр.1-40</t>
  </si>
  <si>
    <t>240315</t>
  </si>
  <si>
    <t>Ф.F6r разд.5 стл.1 стр.2
&lt;=
Ф.F6r разд.4 стл.9 стр.36</t>
  </si>
  <si>
    <t>(r,w,s,g,v) раздел 5 стр.2 д.б. меньше или равна разд.4 стл.9 стр.36</t>
  </si>
  <si>
    <t>240316</t>
  </si>
  <si>
    <t>Ф.F6r разд.4 для стл.1-40 стр.43
&lt;=
Ф.F6r разд.4 для стл.1-40 стр.36</t>
  </si>
  <si>
    <t>(r,w,s,g,v) раздел 4 стр.43 д.б. меньше или равна разд.4 стр.36 для гр. 1-40</t>
  </si>
  <si>
    <t>240317</t>
  </si>
  <si>
    <t>Ф.F6r разд.1 для стл.1-12 сумма стр.1-4
=
Ф.F6r разд.1 для стл.1-12 стр.5</t>
  </si>
  <si>
    <t>240318</t>
  </si>
  <si>
    <t>Ф.F6r разд.8 для стл.1-10 стр.10
&lt;=
Ф.F6r разд.8 для стл.1-10 стр.1</t>
  </si>
  <si>
    <t>240319</t>
  </si>
  <si>
    <t>Ф.F6r разд.8 стл.6 для стр.1-10
&gt;=
Ф.F6r разд.8 сумма стл.7-8 для стр.1-10</t>
  </si>
  <si>
    <t>240320</t>
  </si>
  <si>
    <t>Ф.F6r разд.5 стл.1 стр.7
&lt;=
Ф.F6r разд.5 стл.1 стр.6</t>
  </si>
  <si>
    <t>240322</t>
  </si>
  <si>
    <t>Ф.F6r разд.4 для стл.1-40 стр.37
&lt;=
Ф.F6r разд.4 для стл.1-40 стр.36</t>
  </si>
  <si>
    <t>(r,w,s,g,v) раздел 4 стр.37 д.б. меньше или равна разд.4 стр.36 для гр. 1-40</t>
  </si>
  <si>
    <t>240323</t>
  </si>
  <si>
    <t>Ф.F6r разд.8 стл.1 для стр.1-10
&gt;=
Ф.F6r разд.8 сумма стл.2-3 для стр.1-10</t>
  </si>
  <si>
    <t>240325</t>
  </si>
  <si>
    <t>Ф.F6r разд.4 стл.12 для стр.1-52
=
Ф.F6r разд.4 сумма стл.2-3 для стр.1-52
+
Ф.F6r разд.4 сумма стл.5-11 для стр.1-52</t>
  </si>
  <si>
    <t>(r,w,s,g,v) раздел 4 гр.12 д.б. равна сумме гр.2-3,5-11 для каждой строки с 1-52</t>
  </si>
  <si>
    <t>240326</t>
  </si>
  <si>
    <t>Ф.F6r разд.4 для стл.1-40 стр.36
=
Ф.F6r разд.4 для стл.1-40 сумма стр.42-44</t>
  </si>
  <si>
    <t>(r,w,s,g,v) раздел 4 стр.36 равна сумме стр. 42-44 для всех граф</t>
  </si>
  <si>
    <t>240327</t>
  </si>
  <si>
    <t>Ф.F6r разд.8 стл.9 для стр.1-10
&lt;=
Ф.F6r разд.8 стл.6 для стр.1-10</t>
  </si>
  <si>
    <t>240328</t>
  </si>
  <si>
    <t>Ф.F6r разд.7 стл.1 для стр.1-10
&gt;=
Ф.F6r разд.7 сумма стл.2-3 для стр.1-10</t>
  </si>
  <si>
    <t>240329</t>
  </si>
  <si>
    <t>Ф.F6r разд.4 для стл.1-40 стр.17
=
0</t>
  </si>
  <si>
    <t>(r,w,g) раздел 4 строка 17 - теракт - не должна заполняться р/с</t>
  </si>
  <si>
    <t>240330</t>
  </si>
  <si>
    <t>Ф.F6r разд.1 стл.8 для стр.1-5
&lt;=
Ф.F6r разд.1 стл.7 для стр.1-5</t>
  </si>
  <si>
    <t>240331</t>
  </si>
  <si>
    <t>Ф.F6r разд.5 стл.1 стр.20
&lt;=
Ф.F6r разд.4 стл.31 сумма стр.33-34</t>
  </si>
  <si>
    <t>(r,w,s,g,v) раздел 5 гр.1 стр.20 д.б. меньше или равна разд.4 гр.31 стр.33-34</t>
  </si>
  <si>
    <t>240332</t>
  </si>
  <si>
    <t>Ф.F6r разд.2 для стл.1-10 сумма стр.1-2
=
Ф.F6r разд.2 для стл.1-10 стр.3</t>
  </si>
  <si>
    <t>240333</t>
  </si>
  <si>
    <t>Ф.F6r разд.7 стл.6 для стр.1-10
&gt;=
Ф.F6r разд.7 сумма стл.7-8 для стр.1-10</t>
  </si>
  <si>
    <t>240334</t>
  </si>
  <si>
    <t>240335</t>
  </si>
  <si>
    <t>Ф.F6r разд.3 стл.1 стр.1
=
Ф.F6r разд.3 сумма стл.2-5 стр.1</t>
  </si>
  <si>
    <t>240336</t>
  </si>
  <si>
    <t>Ф.F6r разд.8 для стл.1-10 стр.9
&lt;=
Ф.F6r разд.8 для стл.1-10 стр.1</t>
  </si>
  <si>
    <t>240337</t>
  </si>
  <si>
    <t>Ф.F6r разд.4 для стл.1-40 стр.44
&lt;=
Ф.F6r разд.4 для стл.1-40 стр.36</t>
  </si>
  <si>
    <t>(r,w,s,g,v) раздел 4 стр.44 д.б. меньше или равна разд.4 стр.36 для всех граф</t>
  </si>
  <si>
    <t>240338</t>
  </si>
  <si>
    <t>Ф.F6r разд.4 стл.31 стр.36
&gt;=
Ф.F6r разд.4 стл.31 сумма стр.45-48</t>
  </si>
  <si>
    <t>(r,w,s,g,v) раздел 4 стр. 36 больше или равна сумме стр. 44-47 для графы 31</t>
  </si>
  <si>
    <t>240340</t>
  </si>
  <si>
    <t>Ф.F6r разд.1 стл.7 для стр.1-5
&gt;=
Ф.F6r разд.1 стл.11 для стр.1-5</t>
  </si>
  <si>
    <t>240341</t>
  </si>
  <si>
    <t>Ф.F6r разд.7 стл.4 для стр.1-10
&lt;=
Ф.F6r разд.7 стл.1 для стр.1-10</t>
  </si>
  <si>
    <t>240343</t>
  </si>
  <si>
    <t>Ф.F6r разд.8 стл.5 для стр.1-10
&lt;=
Ф.F6r разд.8 стл.1 для стр.1-10</t>
  </si>
  <si>
    <t>240345</t>
  </si>
  <si>
    <t>Ф.F6r разд.7 для стл.1-10 стр.6
&lt;=
Ф.F6r разд.7 для стл.1-10 стр.1</t>
  </si>
  <si>
    <t>240347</t>
  </si>
  <si>
    <t>Ф.F6r разд.4 стл.18 для стр.1-52
=
Ф.F6r разд.4 сумма стл.13-17 для стр.1-52</t>
  </si>
  <si>
    <t>(r,w,s,g,v) раздел 4 Число измененных приговоров  д.б. равно сумме гр.13-17 для стр.1-52</t>
  </si>
  <si>
    <t>240348</t>
  </si>
  <si>
    <t>Ф.F6r разд.5 стл.1 стр.1
&lt;=
Ф.F6r разд.4 стл.2 стр.36
+
Ф.F6r разд.4 стл.7 стр.36</t>
  </si>
  <si>
    <t>(r,w,s,g,v) раздел 5 стр.1 д.б. меньше или равна разд.4 сумма гр.2+7 стр.36</t>
  </si>
  <si>
    <t>240349</t>
  </si>
  <si>
    <t>Ф.F6r разд.4 для стл.1-40 стр.36
&lt;=
Ф.F6r разд.4 для стл.1-40 стр.36</t>
  </si>
  <si>
    <t>(r,w,s,g,v) раздел 4 стр.39 д.б. меньше или равна разд.4 стр.36 для гр. 1-40</t>
  </si>
  <si>
    <t>240350</t>
  </si>
  <si>
    <t>Ф.F6r разд.4 для стл.1-40 стр.42
&lt;=
Ф.F6r разд.4 для стл.1-40 стр.36</t>
  </si>
  <si>
    <t>(r,w,s,g,v) раздел 4 стр.42 д.б. меньше или равна разд.4 стр.36 для всех граф</t>
  </si>
  <si>
    <t>240351</t>
  </si>
  <si>
    <t>Ф.F6r разд.8 для стл.1-10 стр.8
&lt;=
Ф.F6r разд.8 для стл.1-10 стр.1</t>
  </si>
  <si>
    <t>240352</t>
  </si>
  <si>
    <t>Ф.F6r разд.4 стл.35 для стр.1-52
=
Ф.F6r разд.4 стл.12 для стр.1-52
+
Ф.F6r разд.4 стл.18 для стр.1-52
+
Ф.F6r разд.4 сумма стл.24-31 для стр.1-52
+
Ф.F6r разд.4 сумма стл.33-34 для стр.1-52</t>
  </si>
  <si>
    <t>(r,w,s,g,v) раздел 4 гр.35 по всем строкам д.б. равна гр.12,18,24-31,33-34 для всех строк</t>
  </si>
  <si>
    <t>240353</t>
  </si>
  <si>
    <t>Ф.F6r разд.8 стл.10 для стр.1-10
&lt;=
Ф.F6r разд.8 стл.6 для стр.1-10</t>
  </si>
  <si>
    <t>240354</t>
  </si>
  <si>
    <t>Ф.F6r разд.7 стл.9 для стр.1-10
&lt;=
Ф.F6r разд.7 стл.6 для стр.1-10</t>
  </si>
  <si>
    <t>240355</t>
  </si>
  <si>
    <t>Ф.F6r разд.5 стл.1 стр.3
&lt;=
Ф.F6r разд.4 стл.17 стр.36</t>
  </si>
  <si>
    <t>(r,w,s,g,v) раздел 5 стр.3 д.б. меньше или равна разд.4 стр.36 гр.17</t>
  </si>
  <si>
    <t>240356</t>
  </si>
  <si>
    <t>Ф.F6r разд.5 стл.1 сумма стр.25-28
&lt;=
Ф.F6r разд.4 сумма стл.25-26 стр.36</t>
  </si>
  <si>
    <t>(r,w,s,g,v) раздел 5 гр.1 стр.25-28 д.б. меньше или равна разд.4 гр.25-26 стр.36</t>
  </si>
  <si>
    <t>240358</t>
  </si>
  <si>
    <t>Ф.F6r разд.4 стл.40 для стр.1-52
&lt;=
Ф.F6r разд.4 стл.35 для стр.1-52</t>
  </si>
  <si>
    <t>(r,w,s,g,v) раздел 4 графа 40 д.б. меньше или равна графе 35</t>
  </si>
  <si>
    <t>240359</t>
  </si>
  <si>
    <t>Ф.F6r разд.4 для стл.1-40 стр.40
&lt;=
Ф.F6r разд.4 для стл.1-40 стр.36</t>
  </si>
  <si>
    <t>(r,w,s,g,v) раздел 4 стр.40 д.б. меньше или равна разд.4 стр.36 для гр. 1-40</t>
  </si>
  <si>
    <t>240360</t>
  </si>
  <si>
    <t>Ф.F6r разд.4 стл.32 для стр.1-52
&lt;=
Ф.F6r разд.4 стл.16 для стр.1-52</t>
  </si>
  <si>
    <t>(r,w,s,g,v) раздел 4 гр.32 д.б. меньше или равна разд.4 гр.16 по всем стр.</t>
  </si>
  <si>
    <t>240362</t>
  </si>
  <si>
    <t>Ф.F6r разд.7 стл.5 для стр.1-10
&lt;=
Ф.F6r разд.7 стл.1 для стр.1-10</t>
  </si>
  <si>
    <t>240363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</si>
</sst>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-FC19]d\ mmmm\ yyyy\ &quot;г.&quot;"/>
    <numFmt numFmtId="176" formatCode="[&lt;=9999999]###\-####;\(###\)\ ###\-####"/>
    <numFmt numFmtId="177" formatCode="[$-F800]dddd\,\ mmmm\ dd\,\ yyyy"/>
  </numFmts>
  <fonts count="79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7"/>
      <name val="Times New Roman"/>
      <family val="1"/>
    </font>
    <font>
      <sz val="6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Arial Cyr"/>
      <family val="0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10"/>
      <color indexed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22"/>
      <name val="Times New Roman"/>
      <family val="1"/>
    </font>
    <font>
      <sz val="16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3"/>
      <name val="Times New Roman"/>
      <family val="1"/>
    </font>
    <font>
      <b/>
      <sz val="20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13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56"/>
      <name val="Times New Roman"/>
      <family val="1"/>
    </font>
    <font>
      <b/>
      <sz val="12"/>
      <color indexed="56"/>
      <name val="Arial"/>
      <family val="2"/>
    </font>
    <font>
      <b/>
      <sz val="10"/>
      <color indexed="8"/>
      <name val="Times New Roman"/>
      <family val="1"/>
    </font>
    <font>
      <b/>
      <vertAlign val="superscript"/>
      <sz val="12"/>
      <name val="Times New Roman"/>
      <family val="1"/>
    </font>
    <font>
      <b/>
      <sz val="36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20"/>
      <name val="Times New Roman"/>
      <family val="1"/>
    </font>
    <font>
      <b/>
      <sz val="18"/>
      <color indexed="8"/>
      <name val="Times New Roman"/>
      <family val="1"/>
    </font>
    <font>
      <b/>
      <vertAlign val="superscript"/>
      <sz val="20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b/>
      <sz val="10"/>
      <name val="Arial"/>
      <family val="2"/>
    </font>
    <font>
      <sz val="22"/>
      <name val="Times New Roman"/>
      <family val="1"/>
    </font>
    <font>
      <vertAlign val="superscript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30"/>
      <name val="Times New Roman"/>
      <family val="1"/>
    </font>
    <font>
      <b/>
      <sz val="13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22"/>
      <color indexed="8"/>
      <name val="Times New Roman"/>
      <family val="1"/>
    </font>
    <font>
      <b/>
      <sz val="16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30"/>
      <name val="Arial"/>
      <family val="2"/>
    </font>
    <font>
      <b/>
      <sz val="10"/>
      <color indexed="30"/>
      <name val="Times New Roman"/>
      <family val="1"/>
    </font>
    <font>
      <b/>
      <sz val="10"/>
      <color indexed="30"/>
      <name val="Arial"/>
      <family val="2"/>
    </font>
    <font>
      <b/>
      <sz val="24"/>
      <color indexed="8"/>
      <name val="Times New Roman"/>
      <family val="1"/>
    </font>
    <font>
      <sz val="18"/>
      <color indexed="8"/>
      <name val="Times New Roman"/>
      <family val="1"/>
    </font>
    <font>
      <sz val="8"/>
      <name val="Tahoma"/>
      <family val="2"/>
    </font>
    <font>
      <sz val="10"/>
      <color indexed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2" borderId="0" applyNumberFormat="0" applyBorder="0" applyAlignment="0" applyProtection="0"/>
    <xf numFmtId="0" fontId="48" fillId="5" borderId="0" applyNumberFormat="0" applyBorder="0" applyAlignment="0" applyProtection="0"/>
    <xf numFmtId="0" fontId="48" fillId="3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6" borderId="0" applyNumberFormat="0" applyBorder="0" applyAlignment="0" applyProtection="0"/>
    <xf numFmtId="0" fontId="48" fillId="9" borderId="0" applyNumberFormat="0" applyBorder="0" applyAlignment="0" applyProtection="0"/>
    <xf numFmtId="0" fontId="48" fillId="3" borderId="0" applyNumberFormat="0" applyBorder="0" applyAlignment="0" applyProtection="0"/>
    <xf numFmtId="0" fontId="49" fillId="10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6" borderId="0" applyNumberFormat="0" applyBorder="0" applyAlignment="0" applyProtection="0"/>
    <xf numFmtId="0" fontId="49" fillId="10" borderId="0" applyNumberFormat="0" applyBorder="0" applyAlignment="0" applyProtection="0"/>
    <xf numFmtId="0" fontId="49" fillId="3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0" borderId="0" applyNumberFormat="0" applyBorder="0" applyAlignment="0" applyProtection="0"/>
    <xf numFmtId="0" fontId="49" fillId="14" borderId="0" applyNumberFormat="0" applyBorder="0" applyAlignment="0" applyProtection="0"/>
    <xf numFmtId="0" fontId="50" fillId="3" borderId="1" applyNumberFormat="0" applyAlignment="0" applyProtection="0"/>
    <xf numFmtId="0" fontId="51" fillId="2" borderId="2" applyNumberFormat="0" applyAlignment="0" applyProtection="0"/>
    <xf numFmtId="0" fontId="52" fillId="2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15" borderId="7" applyNumberFormat="0" applyAlignment="0" applyProtection="0"/>
    <xf numFmtId="0" fontId="58" fillId="0" borderId="0" applyNumberFormat="0" applyFill="0" applyBorder="0" applyAlignment="0" applyProtection="0"/>
    <xf numFmtId="0" fontId="59" fillId="8" borderId="0" applyNumberFormat="0" applyBorder="0" applyAlignment="0" applyProtection="0"/>
    <xf numFmtId="0" fontId="0" fillId="0" borderId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60" fillId="16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17" borderId="0" applyNumberFormat="0" applyBorder="0" applyAlignment="0" applyProtection="0"/>
  </cellStyleXfs>
  <cellXfs count="504">
    <xf numFmtId="0" fontId="0" fillId="0" borderId="0" xfId="0" applyAlignment="1">
      <alignment/>
    </xf>
    <xf numFmtId="0" fontId="8" fillId="0" borderId="10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16" fillId="0" borderId="0" xfId="0" applyFont="1" applyFill="1" applyAlignment="1" applyProtection="1">
      <alignment shrinkToFit="1"/>
      <protection/>
    </xf>
    <xf numFmtId="0" fontId="3" fillId="0" borderId="0" xfId="0" applyFont="1" applyAlignment="1">
      <alignment/>
    </xf>
    <xf numFmtId="0" fontId="3" fillId="0" borderId="0" xfId="35" applyFont="1">
      <alignment/>
      <protection/>
    </xf>
    <xf numFmtId="0" fontId="3" fillId="0" borderId="0" xfId="35" applyFont="1" applyFill="1">
      <alignment/>
      <protection/>
    </xf>
    <xf numFmtId="0" fontId="3" fillId="0" borderId="0" xfId="35" applyFont="1" applyFill="1" applyBorder="1">
      <alignment/>
      <protection/>
    </xf>
    <xf numFmtId="0" fontId="2" fillId="0" borderId="0" xfId="35" applyFont="1" applyFill="1" applyBorder="1" applyAlignment="1">
      <alignment horizontal="left" wrapText="1"/>
      <protection/>
    </xf>
    <xf numFmtId="0" fontId="3" fillId="0" borderId="0" xfId="35" applyFont="1" applyFill="1" applyBorder="1" applyAlignment="1">
      <alignment/>
      <protection/>
    </xf>
    <xf numFmtId="49" fontId="3" fillId="0" borderId="0" xfId="35" applyNumberFormat="1" applyFont="1" applyFill="1" applyAlignment="1">
      <alignment horizontal="center" vertical="center" wrapText="1"/>
      <protection/>
    </xf>
    <xf numFmtId="0" fontId="1" fillId="0" borderId="0" xfId="35" applyFont="1" applyFill="1" applyBorder="1" applyAlignment="1">
      <alignment wrapText="1"/>
      <protection/>
    </xf>
    <xf numFmtId="0" fontId="4" fillId="0" borderId="0" xfId="35" applyFont="1" applyFill="1" applyBorder="1" applyAlignment="1">
      <alignment horizontal="center" wrapText="1"/>
      <protection/>
    </xf>
    <xf numFmtId="0" fontId="4" fillId="0" borderId="0" xfId="35" applyFont="1" applyFill="1" applyAlignment="1">
      <alignment horizontal="center" wrapText="1"/>
      <protection/>
    </xf>
    <xf numFmtId="0" fontId="2" fillId="0" borderId="0" xfId="35" applyFont="1" applyFill="1" applyBorder="1" applyAlignment="1">
      <alignment wrapText="1"/>
      <protection/>
    </xf>
    <xf numFmtId="0" fontId="3" fillId="0" borderId="0" xfId="35" applyFont="1" applyFill="1" applyAlignment="1">
      <alignment wrapText="1"/>
      <protection/>
    </xf>
    <xf numFmtId="0" fontId="2" fillId="0" borderId="0" xfId="35" applyFont="1" applyFill="1" applyBorder="1" applyAlignment="1">
      <alignment horizontal="center" wrapText="1"/>
      <protection/>
    </xf>
    <xf numFmtId="0" fontId="3" fillId="0" borderId="0" xfId="35" applyFont="1" applyFill="1" applyBorder="1" applyAlignment="1">
      <alignment horizontal="center" wrapText="1"/>
      <protection/>
    </xf>
    <xf numFmtId="0" fontId="3" fillId="0" borderId="0" xfId="35" applyFont="1" applyFill="1" applyBorder="1" applyAlignment="1">
      <alignment wrapText="1"/>
      <protection/>
    </xf>
    <xf numFmtId="0" fontId="21" fillId="0" borderId="12" xfId="35" applyFont="1" applyFill="1" applyBorder="1" applyAlignment="1">
      <alignment horizontal="center" vertical="center" wrapText="1"/>
      <protection/>
    </xf>
    <xf numFmtId="0" fontId="1" fillId="0" borderId="0" xfId="35" applyFont="1" applyFill="1" applyBorder="1" applyAlignment="1">
      <alignment vertical="center" wrapText="1"/>
      <protection/>
    </xf>
    <xf numFmtId="0" fontId="4" fillId="0" borderId="0" xfId="35" applyFont="1" applyFill="1" applyBorder="1" applyAlignment="1">
      <alignment horizontal="center" vertical="top" wrapText="1"/>
      <protection/>
    </xf>
    <xf numFmtId="0" fontId="1" fillId="0" borderId="0" xfId="35" applyFont="1" applyFill="1" applyBorder="1" applyAlignment="1">
      <alignment horizontal="center" wrapText="1"/>
      <protection/>
    </xf>
    <xf numFmtId="0" fontId="1" fillId="0" borderId="0" xfId="35" applyFont="1" applyFill="1" applyAlignment="1">
      <alignment wrapText="1"/>
      <protection/>
    </xf>
    <xf numFmtId="0" fontId="1" fillId="0" borderId="0" xfId="35" applyFont="1" applyFill="1" applyBorder="1" applyAlignment="1">
      <alignment vertical="top" wrapText="1"/>
      <protection/>
    </xf>
    <xf numFmtId="0" fontId="1" fillId="0" borderId="0" xfId="35" applyFont="1" applyFill="1" applyAlignment="1">
      <alignment horizontal="center" wrapText="1"/>
      <protection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/>
    </xf>
    <xf numFmtId="0" fontId="3" fillId="0" borderId="0" xfId="0" applyFont="1" applyAlignment="1">
      <alignment horizontal="right"/>
    </xf>
    <xf numFmtId="0" fontId="8" fillId="0" borderId="15" xfId="0" applyFont="1" applyBorder="1" applyAlignment="1">
      <alignment horizontal="right"/>
    </xf>
    <xf numFmtId="49" fontId="8" fillId="0" borderId="11" xfId="0" applyNumberFormat="1" applyFont="1" applyFill="1" applyBorder="1" applyAlignment="1">
      <alignment wrapText="1"/>
    </xf>
    <xf numFmtId="0" fontId="8" fillId="0" borderId="16" xfId="0" applyFont="1" applyFill="1" applyBorder="1" applyAlignment="1">
      <alignment horizontal="right"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4" fontId="3" fillId="0" borderId="0" xfId="0" applyNumberFormat="1" applyFont="1" applyAlignment="1" applyProtection="1">
      <alignment/>
      <protection/>
    </xf>
    <xf numFmtId="0" fontId="1" fillId="0" borderId="0" xfId="35" applyFont="1" applyFill="1" applyBorder="1" applyAlignment="1">
      <alignment horizontal="center" vertical="top" wrapText="1"/>
      <protection/>
    </xf>
    <xf numFmtId="0" fontId="13" fillId="0" borderId="17" xfId="35" applyFont="1" applyFill="1" applyBorder="1" applyAlignment="1">
      <alignment vertical="center"/>
      <protection/>
    </xf>
    <xf numFmtId="0" fontId="1" fillId="0" borderId="18" xfId="35" applyFont="1" applyFill="1" applyBorder="1" applyAlignment="1">
      <alignment vertical="center"/>
      <protection/>
    </xf>
    <xf numFmtId="0" fontId="1" fillId="0" borderId="17" xfId="35" applyFont="1" applyFill="1" applyBorder="1" applyAlignment="1">
      <alignment vertical="center"/>
      <protection/>
    </xf>
    <xf numFmtId="0" fontId="1" fillId="0" borderId="19" xfId="35" applyFont="1" applyFill="1" applyBorder="1" applyAlignment="1">
      <alignment vertical="center"/>
      <protection/>
    </xf>
    <xf numFmtId="0" fontId="4" fillId="0" borderId="0" xfId="35" applyFont="1" applyFill="1" applyAlignment="1">
      <alignment horizontal="center" vertical="top" wrapText="1"/>
      <protection/>
    </xf>
    <xf numFmtId="0" fontId="1" fillId="0" borderId="0" xfId="35" applyFont="1" applyFill="1" applyAlignment="1">
      <alignment horizontal="center" vertical="center" wrapText="1"/>
      <protection/>
    </xf>
    <xf numFmtId="3" fontId="15" fillId="4" borderId="12" xfId="35" applyNumberFormat="1" applyFont="1" applyFill="1" applyBorder="1" applyAlignment="1">
      <alignment horizontal="right" vertical="center" wrapText="1"/>
      <protection/>
    </xf>
    <xf numFmtId="0" fontId="2" fillId="0" borderId="0" xfId="35" applyFont="1" applyFill="1" applyBorder="1" applyAlignment="1">
      <alignment horizontal="center" vertical="center" wrapText="1"/>
      <protection/>
    </xf>
    <xf numFmtId="0" fontId="14" fillId="0" borderId="0" xfId="35" applyFont="1" applyFill="1" applyBorder="1" applyAlignment="1">
      <alignment vertical="center" wrapText="1"/>
      <protection/>
    </xf>
    <xf numFmtId="0" fontId="3" fillId="0" borderId="0" xfId="35" applyFont="1" applyFill="1" applyAlignment="1">
      <alignment vertical="center" wrapText="1"/>
      <protection/>
    </xf>
    <xf numFmtId="0" fontId="2" fillId="0" borderId="0" xfId="35" applyFont="1" applyFill="1">
      <alignment/>
      <protection/>
    </xf>
    <xf numFmtId="3" fontId="15" fillId="0" borderId="0" xfId="35" applyNumberFormat="1" applyFont="1" applyFill="1" applyBorder="1" applyAlignment="1">
      <alignment horizontal="right" vertical="center" wrapText="1"/>
      <protection/>
    </xf>
    <xf numFmtId="0" fontId="14" fillId="0" borderId="0" xfId="0" applyFont="1" applyFill="1" applyAlignment="1">
      <alignment horizontal="left" vertical="top" wrapText="1"/>
    </xf>
    <xf numFmtId="0" fontId="4" fillId="0" borderId="0" xfId="35" applyFont="1" applyFill="1" applyBorder="1" applyAlignment="1">
      <alignment/>
      <protection/>
    </xf>
    <xf numFmtId="0" fontId="17" fillId="0" borderId="0" xfId="0" applyFont="1" applyFill="1" applyAlignment="1" applyProtection="1">
      <alignment shrinkToFit="1"/>
      <protection/>
    </xf>
    <xf numFmtId="0" fontId="1" fillId="0" borderId="0" xfId="0" applyFont="1" applyBorder="1" applyAlignment="1" applyProtection="1">
      <alignment wrapText="1"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" fillId="0" borderId="20" xfId="0" applyFont="1" applyBorder="1" applyAlignment="1" applyProtection="1">
      <alignment wrapText="1"/>
      <protection/>
    </xf>
    <xf numFmtId="0" fontId="1" fillId="0" borderId="21" xfId="0" applyFont="1" applyBorder="1" applyAlignment="1" applyProtection="1">
      <alignment wrapText="1"/>
      <protection/>
    </xf>
    <xf numFmtId="0" fontId="1" fillId="0" borderId="22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/>
      <protection/>
    </xf>
    <xf numFmtId="0" fontId="3" fillId="0" borderId="23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top" wrapText="1"/>
      <protection/>
    </xf>
    <xf numFmtId="0" fontId="2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 wrapText="1"/>
      <protection/>
    </xf>
    <xf numFmtId="0" fontId="2" fillId="0" borderId="0" xfId="0" applyFont="1" applyBorder="1" applyAlignment="1" applyProtection="1">
      <alignment/>
      <protection/>
    </xf>
    <xf numFmtId="0" fontId="3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5" fillId="0" borderId="25" xfId="0" applyFont="1" applyBorder="1" applyAlignment="1" applyProtection="1">
      <alignment horizontal="center"/>
      <protection/>
    </xf>
    <xf numFmtId="0" fontId="5" fillId="0" borderId="26" xfId="0" applyFont="1" applyBorder="1" applyAlignment="1" applyProtection="1">
      <alignment horizontal="center"/>
      <protection/>
    </xf>
    <xf numFmtId="0" fontId="2" fillId="0" borderId="24" xfId="0" applyFont="1" applyBorder="1" applyAlignment="1" applyProtection="1">
      <alignment horizontal="center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6" xfId="0" applyFont="1" applyBorder="1" applyAlignment="1" applyProtection="1">
      <alignment horizontal="center"/>
      <protection/>
    </xf>
    <xf numFmtId="0" fontId="6" fillId="0" borderId="24" xfId="0" applyFont="1" applyBorder="1" applyAlignment="1" applyProtection="1">
      <alignment horizontal="center" vertical="top"/>
      <protection/>
    </xf>
    <xf numFmtId="0" fontId="6" fillId="0" borderId="25" xfId="0" applyFont="1" applyBorder="1" applyAlignment="1" applyProtection="1">
      <alignment horizontal="center" vertical="top"/>
      <protection/>
    </xf>
    <xf numFmtId="0" fontId="6" fillId="0" borderId="26" xfId="0" applyFont="1" applyBorder="1" applyAlignment="1" applyProtection="1">
      <alignment horizontal="center" vertical="top"/>
      <protection/>
    </xf>
    <xf numFmtId="0" fontId="15" fillId="0" borderId="0" xfId="0" applyFont="1" applyAlignment="1" applyProtection="1">
      <alignment horizontal="right"/>
      <protection/>
    </xf>
    <xf numFmtId="49" fontId="8" fillId="0" borderId="10" xfId="0" applyNumberFormat="1" applyFont="1" applyFill="1" applyBorder="1" applyAlignment="1">
      <alignment wrapText="1"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14" fontId="3" fillId="0" borderId="0" xfId="0" applyNumberFormat="1" applyFont="1" applyAlignment="1" applyProtection="1">
      <alignment/>
      <protection locked="0"/>
    </xf>
    <xf numFmtId="0" fontId="14" fillId="0" borderId="25" xfId="0" applyFont="1" applyBorder="1" applyAlignment="1" applyProtection="1">
      <alignment horizontal="center"/>
      <protection/>
    </xf>
    <xf numFmtId="0" fontId="14" fillId="0" borderId="26" xfId="0" applyFont="1" applyBorder="1" applyAlignment="1" applyProtection="1">
      <alignment horizontal="center"/>
      <protection/>
    </xf>
    <xf numFmtId="0" fontId="18" fillId="0" borderId="24" xfId="0" applyFont="1" applyBorder="1" applyAlignment="1" applyProtection="1">
      <alignment horizontal="left"/>
      <protection/>
    </xf>
    <xf numFmtId="0" fontId="18" fillId="0" borderId="25" xfId="0" applyFont="1" applyBorder="1" applyAlignment="1" applyProtection="1">
      <alignment horizontal="left"/>
      <protection/>
    </xf>
    <xf numFmtId="0" fontId="4" fillId="0" borderId="0" xfId="35" applyFont="1" applyFill="1" applyBorder="1" applyAlignment="1">
      <alignment horizontal="left" vertical="center"/>
      <protection/>
    </xf>
    <xf numFmtId="0" fontId="4" fillId="0" borderId="0" xfId="35" applyFont="1" applyFill="1" applyAlignment="1">
      <alignment horizontal="left" vertical="center"/>
      <protection/>
    </xf>
    <xf numFmtId="0" fontId="15" fillId="0" borderId="27" xfId="35" applyFont="1" applyFill="1" applyBorder="1" applyAlignment="1">
      <alignment horizontal="left" vertical="center"/>
      <protection/>
    </xf>
    <xf numFmtId="0" fontId="15" fillId="0" borderId="27" xfId="0" applyFont="1" applyFill="1" applyBorder="1" applyAlignment="1">
      <alignment horizontal="left" vertical="center"/>
    </xf>
    <xf numFmtId="0" fontId="14" fillId="0" borderId="0" xfId="35" applyFont="1" applyFill="1" applyBorder="1" applyAlignment="1">
      <alignment horizontal="center" vertical="center" wrapText="1"/>
      <protection/>
    </xf>
    <xf numFmtId="0" fontId="21" fillId="0" borderId="0" xfId="35" applyFont="1" applyFill="1" applyBorder="1" applyAlignment="1">
      <alignment horizontal="center" vertical="center" wrapText="1"/>
      <protection/>
    </xf>
    <xf numFmtId="0" fontId="14" fillId="0" borderId="0" xfId="35" applyFont="1" applyFill="1" applyBorder="1" applyAlignment="1">
      <alignment/>
      <protection/>
    </xf>
    <xf numFmtId="0" fontId="3" fillId="0" borderId="0" xfId="35" applyFont="1" applyFill="1" applyBorder="1" applyAlignment="1">
      <alignment horizontal="center"/>
      <protection/>
    </xf>
    <xf numFmtId="0" fontId="14" fillId="0" borderId="0" xfId="35" applyFont="1" applyFill="1" applyAlignment="1">
      <alignment horizontal="left"/>
      <protection/>
    </xf>
    <xf numFmtId="0" fontId="21" fillId="0" borderId="0" xfId="35" applyFont="1" applyFill="1" applyAlignment="1">
      <alignment horizontal="center" vertical="center" wrapText="1"/>
      <protection/>
    </xf>
    <xf numFmtId="0" fontId="21" fillId="0" borderId="0" xfId="35" applyFont="1" applyFill="1" applyAlignment="1">
      <alignment horizontal="center" wrapText="1"/>
      <protection/>
    </xf>
    <xf numFmtId="0" fontId="21" fillId="0" borderId="0" xfId="35" applyFont="1" applyFill="1" applyBorder="1" applyAlignment="1">
      <alignment horizontal="center" wrapText="1"/>
      <protection/>
    </xf>
    <xf numFmtId="0" fontId="15" fillId="0" borderId="12" xfId="35" applyFont="1" applyFill="1" applyBorder="1" applyAlignment="1">
      <alignment vertical="center" wrapText="1"/>
      <protection/>
    </xf>
    <xf numFmtId="0" fontId="1" fillId="0" borderId="0" xfId="35" applyFont="1" applyFill="1" applyAlignment="1">
      <alignment vertical="center"/>
      <protection/>
    </xf>
    <xf numFmtId="0" fontId="1" fillId="0" borderId="0" xfId="35" applyFont="1" applyFill="1" applyAlignment="1">
      <alignment vertical="center" wrapText="1"/>
      <protection/>
    </xf>
    <xf numFmtId="0" fontId="3" fillId="0" borderId="0" xfId="35" applyFont="1" applyFill="1" applyAlignment="1">
      <alignment horizontal="center" vertical="center" wrapText="1"/>
      <protection/>
    </xf>
    <xf numFmtId="0" fontId="4" fillId="0" borderId="0" xfId="35" applyFont="1" applyFill="1" applyBorder="1">
      <alignment/>
      <protection/>
    </xf>
    <xf numFmtId="0" fontId="3" fillId="0" borderId="17" xfId="35" applyFont="1" applyFill="1" applyBorder="1">
      <alignment/>
      <protection/>
    </xf>
    <xf numFmtId="0" fontId="4" fillId="0" borderId="17" xfId="35" applyFont="1" applyFill="1" applyBorder="1">
      <alignment/>
      <protection/>
    </xf>
    <xf numFmtId="0" fontId="4" fillId="0" borderId="19" xfId="35" applyFont="1" applyFill="1" applyBorder="1">
      <alignment/>
      <protection/>
    </xf>
    <xf numFmtId="0" fontId="21" fillId="0" borderId="0" xfId="35" applyFont="1" applyFill="1" applyAlignment="1">
      <alignment horizontal="left"/>
      <protection/>
    </xf>
    <xf numFmtId="0" fontId="14" fillId="0" borderId="17" xfId="35" applyFont="1" applyFill="1" applyBorder="1">
      <alignment/>
      <protection/>
    </xf>
    <xf numFmtId="0" fontId="32" fillId="0" borderId="12" xfId="68" applyFont="1" applyFill="1" applyBorder="1" applyAlignment="1">
      <alignment horizontal="center" vertical="center" wrapText="1"/>
      <protection/>
    </xf>
    <xf numFmtId="49" fontId="32" fillId="0" borderId="12" xfId="68" applyNumberFormat="1" applyFont="1" applyFill="1" applyBorder="1" applyAlignment="1">
      <alignment horizontal="center" vertical="center" wrapText="1"/>
      <protection/>
    </xf>
    <xf numFmtId="0" fontId="32" fillId="0" borderId="28" xfId="35" applyFont="1" applyFill="1" applyBorder="1" applyAlignment="1">
      <alignment horizontal="center" vertical="center" wrapText="1"/>
      <protection/>
    </xf>
    <xf numFmtId="0" fontId="32" fillId="0" borderId="12" xfId="35" applyFont="1" applyFill="1" applyBorder="1" applyAlignment="1">
      <alignment horizontal="center" vertical="center" wrapText="1"/>
      <protection/>
    </xf>
    <xf numFmtId="0" fontId="32" fillId="0" borderId="0" xfId="35" applyFont="1" applyFill="1" applyAlignment="1">
      <alignment horizontal="center" vertical="center" wrapText="1"/>
      <protection/>
    </xf>
    <xf numFmtId="3" fontId="30" fillId="4" borderId="12" xfId="35" applyNumberFormat="1" applyFont="1" applyFill="1" applyBorder="1" applyAlignment="1">
      <alignment horizontal="right" vertical="center"/>
      <protection/>
    </xf>
    <xf numFmtId="3" fontId="30" fillId="6" borderId="12" xfId="35" applyNumberFormat="1" applyFont="1" applyFill="1" applyBorder="1" applyAlignment="1">
      <alignment horizontal="right" vertical="center"/>
      <protection/>
    </xf>
    <xf numFmtId="3" fontId="30" fillId="3" borderId="12" xfId="35" applyNumberFormat="1" applyFont="1" applyFill="1" applyBorder="1" applyAlignment="1">
      <alignment horizontal="right" vertical="center"/>
      <protection/>
    </xf>
    <xf numFmtId="3" fontId="30" fillId="4" borderId="12" xfId="35" applyNumberFormat="1" applyFont="1" applyFill="1" applyBorder="1" applyAlignment="1">
      <alignment horizontal="right" vertical="center" wrapText="1"/>
      <protection/>
    </xf>
    <xf numFmtId="0" fontId="31" fillId="4" borderId="12" xfId="35" applyFont="1" applyFill="1" applyBorder="1" applyAlignment="1">
      <alignment/>
      <protection/>
    </xf>
    <xf numFmtId="0" fontId="31" fillId="6" borderId="12" xfId="35" applyFont="1" applyFill="1" applyBorder="1" applyAlignment="1">
      <alignment/>
      <protection/>
    </xf>
    <xf numFmtId="0" fontId="31" fillId="4" borderId="12" xfId="35" applyFont="1" applyFill="1" applyBorder="1">
      <alignment/>
      <protection/>
    </xf>
    <xf numFmtId="0" fontId="28" fillId="0" borderId="0" xfId="35" applyFont="1" applyFill="1" applyBorder="1">
      <alignment/>
      <protection/>
    </xf>
    <xf numFmtId="0" fontId="32" fillId="0" borderId="0" xfId="35" applyFont="1" applyFill="1" applyBorder="1">
      <alignment/>
      <protection/>
    </xf>
    <xf numFmtId="0" fontId="28" fillId="0" borderId="0" xfId="35" applyFont="1" applyFill="1">
      <alignment/>
      <protection/>
    </xf>
    <xf numFmtId="0" fontId="8" fillId="0" borderId="0" xfId="69" applyFont="1" applyFill="1" applyBorder="1" applyAlignment="1">
      <alignment vertical="center" wrapText="1"/>
      <protection/>
    </xf>
    <xf numFmtId="0" fontId="3" fillId="0" borderId="0" xfId="0" applyFont="1" applyBorder="1" applyAlignment="1">
      <alignment/>
    </xf>
    <xf numFmtId="0" fontId="3" fillId="4" borderId="12" xfId="35" applyFont="1" applyFill="1" applyBorder="1">
      <alignment/>
      <protection/>
    </xf>
    <xf numFmtId="3" fontId="15" fillId="3" borderId="12" xfId="35" applyNumberFormat="1" applyFont="1" applyFill="1" applyBorder="1" applyAlignment="1">
      <alignment horizontal="right" vertical="center" wrapText="1"/>
      <protection/>
    </xf>
    <xf numFmtId="0" fontId="21" fillId="0" borderId="12" xfId="36" applyFont="1" applyFill="1" applyBorder="1" applyAlignment="1">
      <alignment horizontal="center" vertical="center" wrapText="1"/>
      <protection/>
    </xf>
    <xf numFmtId="0" fontId="14" fillId="0" borderId="0" xfId="35" applyFont="1" applyFill="1" applyBorder="1">
      <alignment/>
      <protection/>
    </xf>
    <xf numFmtId="0" fontId="20" fillId="0" borderId="0" xfId="35" applyFont="1" applyFill="1">
      <alignment/>
      <protection/>
    </xf>
    <xf numFmtId="0" fontId="20" fillId="0" borderId="0" xfId="35" applyFont="1">
      <alignment/>
      <protection/>
    </xf>
    <xf numFmtId="0" fontId="20" fillId="0" borderId="29" xfId="0" applyFont="1" applyFill="1" applyBorder="1" applyAlignment="1">
      <alignment horizontal="center"/>
    </xf>
    <xf numFmtId="0" fontId="31" fillId="4" borderId="30" xfId="35" applyFont="1" applyFill="1" applyBorder="1" applyAlignment="1">
      <alignment/>
      <protection/>
    </xf>
    <xf numFmtId="3" fontId="30" fillId="4" borderId="30" xfId="35" applyNumberFormat="1" applyFont="1" applyFill="1" applyBorder="1" applyAlignment="1">
      <alignment horizontal="right" vertical="center" wrapText="1"/>
      <protection/>
    </xf>
    <xf numFmtId="3" fontId="30" fillId="4" borderId="30" xfId="35" applyNumberFormat="1" applyFont="1" applyFill="1" applyBorder="1" applyAlignment="1">
      <alignment horizontal="right" vertical="center"/>
      <protection/>
    </xf>
    <xf numFmtId="0" fontId="31" fillId="4" borderId="28" xfId="35" applyFont="1" applyFill="1" applyBorder="1" applyAlignment="1">
      <alignment/>
      <protection/>
    </xf>
    <xf numFmtId="3" fontId="30" fillId="4" borderId="28" xfId="35" applyNumberFormat="1" applyFont="1" applyFill="1" applyBorder="1" applyAlignment="1">
      <alignment horizontal="right" vertical="center"/>
      <protection/>
    </xf>
    <xf numFmtId="176" fontId="20" fillId="0" borderId="0" xfId="70" applyNumberFormat="1" applyFont="1" applyFill="1" applyBorder="1" applyAlignment="1">
      <alignment horizontal="center"/>
      <protection/>
    </xf>
    <xf numFmtId="0" fontId="8" fillId="0" borderId="0" xfId="70" applyFont="1" applyFill="1" applyBorder="1">
      <alignment/>
      <protection/>
    </xf>
    <xf numFmtId="0" fontId="3" fillId="2" borderId="0" xfId="0" applyFont="1" applyFill="1" applyAlignment="1">
      <alignment/>
    </xf>
    <xf numFmtId="0" fontId="27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4" borderId="12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3" fillId="0" borderId="0" xfId="70" applyFont="1" applyFill="1" applyBorder="1" applyAlignment="1">
      <alignment horizontal="center" vertical="top"/>
      <protection/>
    </xf>
    <xf numFmtId="0" fontId="2" fillId="0" borderId="0" xfId="35" applyFont="1" applyFill="1" applyBorder="1">
      <alignment/>
      <protection/>
    </xf>
    <xf numFmtId="0" fontId="20" fillId="0" borderId="0" xfId="70" applyFont="1" applyFill="1" applyBorder="1" applyAlignment="1">
      <alignment wrapText="1"/>
      <protection/>
    </xf>
    <xf numFmtId="0" fontId="19" fillId="0" borderId="0" xfId="70" applyFont="1" applyFill="1" applyBorder="1" applyAlignment="1">
      <alignment horizontal="right" vertical="top"/>
      <protection/>
    </xf>
    <xf numFmtId="0" fontId="3" fillId="0" borderId="0" xfId="70" applyFont="1" applyFill="1" applyBorder="1" applyAlignment="1">
      <alignment horizontal="left" vertical="top"/>
      <protection/>
    </xf>
    <xf numFmtId="3" fontId="15" fillId="0" borderId="0" xfId="35" applyNumberFormat="1" applyFont="1" applyFill="1" applyBorder="1" applyAlignment="1">
      <alignment horizontal="left" vertical="center" wrapText="1"/>
      <protection/>
    </xf>
    <xf numFmtId="49" fontId="8" fillId="0" borderId="31" xfId="0" applyNumberFormat="1" applyFont="1" applyFill="1" applyBorder="1" applyAlignment="1">
      <alignment wrapText="1"/>
    </xf>
    <xf numFmtId="0" fontId="8" fillId="0" borderId="32" xfId="0" applyFont="1" applyBorder="1" applyAlignment="1">
      <alignment horizontal="right"/>
    </xf>
    <xf numFmtId="0" fontId="65" fillId="0" borderId="21" xfId="0" applyFont="1" applyBorder="1" applyAlignment="1" applyProtection="1">
      <alignment horizontal="right" wrapText="1"/>
      <protection/>
    </xf>
    <xf numFmtId="0" fontId="65" fillId="0" borderId="21" xfId="0" applyFont="1" applyBorder="1" applyAlignment="1" applyProtection="1">
      <alignment horizontal="center" wrapText="1"/>
      <protection/>
    </xf>
    <xf numFmtId="0" fontId="65" fillId="0" borderId="21" xfId="0" applyFont="1" applyBorder="1" applyAlignment="1" applyProtection="1">
      <alignment wrapText="1"/>
      <protection/>
    </xf>
    <xf numFmtId="0" fontId="8" fillId="0" borderId="0" xfId="0" applyFont="1" applyFill="1" applyBorder="1" applyAlignment="1">
      <alignment horizontal="left"/>
    </xf>
    <xf numFmtId="0" fontId="24" fillId="0" borderId="0" xfId="35" applyFont="1" applyFill="1" applyAlignment="1">
      <alignment vertical="top" wrapText="1"/>
      <protection/>
    </xf>
    <xf numFmtId="0" fontId="20" fillId="0" borderId="0" xfId="35" applyFont="1" applyFill="1" applyBorder="1" applyAlignment="1">
      <alignment/>
      <protection/>
    </xf>
    <xf numFmtId="0" fontId="15" fillId="0" borderId="12" xfId="35" applyFont="1" applyFill="1" applyBorder="1" applyAlignment="1">
      <alignment horizontal="left" vertical="center" wrapText="1"/>
      <protection/>
    </xf>
    <xf numFmtId="3" fontId="14" fillId="0" borderId="0" xfId="35" applyNumberFormat="1" applyFont="1" applyFill="1" applyBorder="1" applyAlignment="1">
      <alignment horizontal="left" vertical="center" wrapText="1"/>
      <protection/>
    </xf>
    <xf numFmtId="0" fontId="4" fillId="4" borderId="33" xfId="0" applyFont="1" applyFill="1" applyBorder="1" applyAlignment="1" applyProtection="1">
      <alignment horizontal="center" vertical="center" wrapText="1"/>
      <protection locked="0"/>
    </xf>
    <xf numFmtId="0" fontId="31" fillId="8" borderId="33" xfId="35" applyFont="1" applyFill="1" applyBorder="1" applyAlignment="1">
      <alignment/>
      <protection/>
    </xf>
    <xf numFmtId="3" fontId="30" fillId="8" borderId="33" xfId="35" applyNumberFormat="1" applyFont="1" applyFill="1" applyBorder="1" applyAlignment="1">
      <alignment horizontal="right" vertical="center"/>
      <protection/>
    </xf>
    <xf numFmtId="3" fontId="30" fillId="8" borderId="34" xfId="35" applyNumberFormat="1" applyFont="1" applyFill="1" applyBorder="1" applyAlignment="1">
      <alignment horizontal="right" vertical="center"/>
      <protection/>
    </xf>
    <xf numFmtId="0" fontId="31" fillId="8" borderId="24" xfId="35" applyFont="1" applyFill="1" applyBorder="1" applyAlignment="1">
      <alignment/>
      <protection/>
    </xf>
    <xf numFmtId="3" fontId="15" fillId="8" borderId="12" xfId="35" applyNumberFormat="1" applyFont="1" applyFill="1" applyBorder="1" applyAlignment="1">
      <alignment horizontal="right" vertical="center" wrapText="1"/>
      <protection/>
    </xf>
    <xf numFmtId="0" fontId="22" fillId="0" borderId="28" xfId="36" applyFont="1" applyFill="1" applyBorder="1" applyAlignment="1">
      <alignment horizontal="center" vertical="center" wrapText="1"/>
      <protection/>
    </xf>
    <xf numFmtId="0" fontId="22" fillId="0" borderId="12" xfId="35" applyFont="1" applyFill="1" applyBorder="1" applyAlignment="1">
      <alignment horizontal="center" vertical="center"/>
      <protection/>
    </xf>
    <xf numFmtId="0" fontId="22" fillId="0" borderId="12" xfId="35" applyFont="1" applyFill="1" applyBorder="1" applyAlignment="1">
      <alignment horizontal="center" vertical="center" wrapText="1"/>
      <protection/>
    </xf>
    <xf numFmtId="0" fontId="20" fillId="0" borderId="19" xfId="36" applyFont="1" applyFill="1" applyBorder="1" applyAlignment="1">
      <alignment horizontal="center" vertical="center" wrapText="1"/>
      <protection/>
    </xf>
    <xf numFmtId="0" fontId="20" fillId="0" borderId="12" xfId="36" applyFont="1" applyFill="1" applyBorder="1" applyAlignment="1">
      <alignment horizontal="center" vertical="center" wrapText="1"/>
      <protection/>
    </xf>
    <xf numFmtId="0" fontId="20" fillId="0" borderId="12" xfId="35" applyFont="1" applyFill="1" applyBorder="1" applyAlignment="1">
      <alignment horizontal="center" vertical="center"/>
      <protection/>
    </xf>
    <xf numFmtId="0" fontId="22" fillId="0" borderId="30" xfId="36" applyFont="1" applyFill="1" applyBorder="1" applyAlignment="1">
      <alignment horizontal="center" wrapText="1"/>
      <protection/>
    </xf>
    <xf numFmtId="0" fontId="28" fillId="0" borderId="12" xfId="35" applyFont="1" applyFill="1" applyBorder="1" applyAlignment="1">
      <alignment horizontal="center" vertical="center" wrapText="1"/>
      <protection/>
    </xf>
    <xf numFmtId="0" fontId="3" fillId="8" borderId="12" xfId="35" applyFont="1" applyFill="1" applyBorder="1">
      <alignment/>
      <protection/>
    </xf>
    <xf numFmtId="0" fontId="20" fillId="0" borderId="30" xfId="35" applyFont="1" applyFill="1" applyBorder="1" applyAlignment="1">
      <alignment horizontal="center" vertical="center"/>
      <protection/>
    </xf>
    <xf numFmtId="0" fontId="14" fillId="0" borderId="17" xfId="35" applyFont="1" applyFill="1" applyBorder="1" applyAlignment="1">
      <alignment/>
      <protection/>
    </xf>
    <xf numFmtId="0" fontId="14" fillId="0" borderId="19" xfId="35" applyFont="1" applyFill="1" applyBorder="1" applyAlignment="1">
      <alignment/>
      <protection/>
    </xf>
    <xf numFmtId="0" fontId="8" fillId="0" borderId="27" xfId="35" applyFont="1" applyFill="1" applyBorder="1" applyAlignment="1">
      <alignment/>
      <protection/>
    </xf>
    <xf numFmtId="0" fontId="8" fillId="0" borderId="0" xfId="35" applyFont="1" applyFill="1" applyAlignment="1">
      <alignment horizontal="left"/>
      <protection/>
    </xf>
    <xf numFmtId="0" fontId="22" fillId="0" borderId="0" xfId="35" applyFont="1" applyFill="1" applyAlignment="1">
      <alignment horizontal="left"/>
      <protection/>
    </xf>
    <xf numFmtId="0" fontId="25" fillId="0" borderId="27" xfId="35" applyFont="1" applyFill="1" applyBorder="1" applyAlignment="1">
      <alignment horizontal="left"/>
      <protection/>
    </xf>
    <xf numFmtId="0" fontId="8" fillId="0" borderId="12" xfId="35" applyFont="1" applyFill="1" applyBorder="1" applyAlignment="1">
      <alignment horizontal="center" vertical="center" wrapText="1"/>
      <protection/>
    </xf>
    <xf numFmtId="0" fontId="20" fillId="0" borderId="12" xfId="35" applyFont="1" applyFill="1" applyBorder="1" applyAlignment="1">
      <alignment horizontal="center" vertical="center" wrapText="1"/>
      <protection/>
    </xf>
    <xf numFmtId="0" fontId="65" fillId="4" borderId="21" xfId="0" applyFont="1" applyFill="1" applyBorder="1" applyAlignment="1" applyProtection="1">
      <alignment horizont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0" xfId="35" applyFont="1" applyFill="1" applyBorder="1" applyAlignment="1">
      <alignment horizontal="left" vertical="top" wrapText="1"/>
      <protection/>
    </xf>
    <xf numFmtId="0" fontId="22" fillId="0" borderId="12" xfId="35" applyFont="1" applyFill="1" applyBorder="1" applyAlignment="1">
      <alignment horizontal="left" vertical="center" wrapText="1"/>
      <protection/>
    </xf>
    <xf numFmtId="0" fontId="15" fillId="0" borderId="12" xfId="35" applyFont="1" applyFill="1" applyBorder="1" applyAlignment="1">
      <alignment horizontal="center" vertical="center" wrapText="1"/>
      <protection/>
    </xf>
    <xf numFmtId="0" fontId="15" fillId="0" borderId="12" xfId="35" applyFont="1" applyFill="1" applyBorder="1" applyAlignment="1">
      <alignment horizontal="center" vertical="center" textRotation="90" wrapText="1"/>
      <protection/>
    </xf>
    <xf numFmtId="0" fontId="15" fillId="0" borderId="12" xfId="35" applyFont="1" applyFill="1" applyBorder="1" applyAlignment="1">
      <alignment horizontal="center" wrapText="1"/>
      <protection/>
    </xf>
    <xf numFmtId="0" fontId="40" fillId="0" borderId="12" xfId="35" applyFont="1" applyFill="1" applyBorder="1" applyAlignment="1">
      <alignment horizontal="center" vertical="center" textRotation="90" wrapText="1"/>
      <protection/>
    </xf>
    <xf numFmtId="0" fontId="40" fillId="0" borderId="12" xfId="35" applyFont="1" applyFill="1" applyBorder="1" applyAlignment="1">
      <alignment horizontal="left" vertical="center" wrapText="1"/>
      <protection/>
    </xf>
    <xf numFmtId="0" fontId="40" fillId="0" borderId="12" xfId="35" applyFont="1" applyFill="1" applyBorder="1" applyAlignment="1">
      <alignment horizontal="center" vertical="center" wrapText="1"/>
      <protection/>
    </xf>
    <xf numFmtId="49" fontId="34" fillId="2" borderId="12" xfId="34" applyNumberFormat="1" applyFont="1" applyFill="1" applyBorder="1" applyAlignment="1">
      <alignment vertical="center" wrapText="1"/>
      <protection/>
    </xf>
    <xf numFmtId="0" fontId="42" fillId="2" borderId="12" xfId="68" applyFont="1" applyFill="1" applyBorder="1" applyAlignment="1">
      <alignment horizontal="center" vertical="center" wrapText="1"/>
      <protection/>
    </xf>
    <xf numFmtId="0" fontId="66" fillId="0" borderId="12" xfId="68" applyNumberFormat="1" applyFont="1" applyFill="1" applyBorder="1" applyAlignment="1">
      <alignment horizontal="center" vertical="center" wrapText="1"/>
      <protection/>
    </xf>
    <xf numFmtId="0" fontId="66" fillId="0" borderId="30" xfId="68" applyNumberFormat="1" applyFont="1" applyFill="1" applyBorder="1" applyAlignment="1">
      <alignment horizontal="center" vertical="center" wrapText="1"/>
      <protection/>
    </xf>
    <xf numFmtId="0" fontId="66" fillId="0" borderId="28" xfId="68" applyNumberFormat="1" applyFont="1" applyFill="1" applyBorder="1" applyAlignment="1">
      <alignment horizontal="center" vertical="center" wrapText="1"/>
      <protection/>
    </xf>
    <xf numFmtId="0" fontId="42" fillId="0" borderId="12" xfId="68" applyFont="1" applyFill="1" applyBorder="1" applyAlignment="1">
      <alignment horizontal="center" vertical="center" wrapText="1"/>
      <protection/>
    </xf>
    <xf numFmtId="0" fontId="42" fillId="0" borderId="12" xfId="68" applyFont="1" applyFill="1" applyBorder="1" applyAlignment="1" applyProtection="1">
      <alignment horizontal="center" vertical="center" wrapText="1"/>
      <protection/>
    </xf>
    <xf numFmtId="49" fontId="67" fillId="0" borderId="12" xfId="68" applyNumberFormat="1" applyFont="1" applyFill="1" applyBorder="1" applyAlignment="1">
      <alignment horizontal="left" vertical="center" wrapText="1"/>
      <protection/>
    </xf>
    <xf numFmtId="49" fontId="68" fillId="0" borderId="28" xfId="68" applyNumberFormat="1" applyFont="1" applyFill="1" applyBorder="1" applyAlignment="1">
      <alignment horizontal="left" vertical="center" wrapText="1"/>
      <protection/>
    </xf>
    <xf numFmtId="0" fontId="42" fillId="0" borderId="28" xfId="68" applyFont="1" applyFill="1" applyBorder="1" applyAlignment="1">
      <alignment horizontal="center" vertical="center" wrapText="1"/>
      <protection/>
    </xf>
    <xf numFmtId="0" fontId="69" fillId="0" borderId="12" xfId="68" applyFont="1" applyFill="1" applyBorder="1" applyAlignment="1">
      <alignment horizontal="center" vertical="center" wrapText="1"/>
      <protection/>
    </xf>
    <xf numFmtId="49" fontId="33" fillId="0" borderId="12" xfId="35" applyNumberFormat="1" applyFont="1" applyFill="1" applyBorder="1" applyAlignment="1">
      <alignment horizontal="center" vertical="center" wrapText="1"/>
      <protection/>
    </xf>
    <xf numFmtId="49" fontId="42" fillId="0" borderId="12" xfId="35" applyNumberFormat="1" applyFont="1" applyFill="1" applyBorder="1" applyAlignment="1">
      <alignment horizontal="center" vertical="center" wrapText="1"/>
      <protection/>
    </xf>
    <xf numFmtId="0" fontId="66" fillId="2" borderId="12" xfId="68" applyNumberFormat="1" applyFont="1" applyFill="1" applyBorder="1" applyAlignment="1">
      <alignment horizontal="center" vertical="center" wrapText="1"/>
      <protection/>
    </xf>
    <xf numFmtId="0" fontId="42" fillId="0" borderId="12" xfId="35" applyFont="1" applyFill="1" applyBorder="1" applyAlignment="1">
      <alignment horizontal="center" vertical="center" textRotation="90" wrapText="1"/>
      <protection/>
    </xf>
    <xf numFmtId="0" fontId="15" fillId="0" borderId="0" xfId="35" applyFont="1" applyFill="1" applyBorder="1" applyAlignment="1">
      <alignment vertical="center" wrapText="1"/>
      <protection/>
    </xf>
    <xf numFmtId="0" fontId="22" fillId="0" borderId="0" xfId="35" applyFont="1" applyFill="1" applyBorder="1">
      <alignment/>
      <protection/>
    </xf>
    <xf numFmtId="3" fontId="15" fillId="0" borderId="12" xfId="35" applyNumberFormat="1" applyFont="1" applyFill="1" applyBorder="1" applyAlignment="1">
      <alignment horizontal="center" vertical="center" wrapText="1"/>
      <protection/>
    </xf>
    <xf numFmtId="0" fontId="70" fillId="0" borderId="27" xfId="35" applyFont="1" applyFill="1" applyBorder="1" applyAlignment="1">
      <alignment horizontal="center" vertical="center"/>
      <protection/>
    </xf>
    <xf numFmtId="0" fontId="70" fillId="2" borderId="30" xfId="69" applyFont="1" applyFill="1" applyBorder="1" applyAlignment="1">
      <alignment vertical="center" wrapText="1"/>
      <protection/>
    </xf>
    <xf numFmtId="0" fontId="70" fillId="0" borderId="27" xfId="35" applyFont="1" applyFill="1" applyBorder="1" applyAlignment="1">
      <alignment horizontal="left" vertical="center" wrapText="1"/>
      <protection/>
    </xf>
    <xf numFmtId="0" fontId="70" fillId="0" borderId="27" xfId="69" applyFont="1" applyFill="1" applyBorder="1" applyAlignment="1">
      <alignment horizontal="left" vertical="center" wrapText="1"/>
      <protection/>
    </xf>
    <xf numFmtId="0" fontId="70" fillId="0" borderId="19" xfId="69" applyFont="1" applyFill="1" applyBorder="1" applyAlignment="1">
      <alignment horizontal="left" vertical="center" wrapText="1"/>
      <protection/>
    </xf>
    <xf numFmtId="0" fontId="71" fillId="0" borderId="12" xfId="36" applyFont="1" applyFill="1" applyBorder="1" applyAlignment="1">
      <alignment horizontal="left" vertical="center" wrapText="1"/>
      <protection/>
    </xf>
    <xf numFmtId="0" fontId="71" fillId="0" borderId="12" xfId="35" applyFont="1" applyFill="1" applyBorder="1" applyAlignment="1">
      <alignment horizontal="left" vertical="center" wrapText="1"/>
      <protection/>
    </xf>
    <xf numFmtId="0" fontId="71" fillId="0" borderId="30" xfId="36" applyFont="1" applyFill="1" applyBorder="1" applyAlignment="1">
      <alignment horizontal="left" vertical="center" wrapText="1"/>
      <protection/>
    </xf>
    <xf numFmtId="0" fontId="45" fillId="18" borderId="12" xfId="58" applyNumberFormat="1" applyFont="1" applyFill="1" applyBorder="1" applyAlignment="1">
      <alignment horizontal="center" vertical="center" wrapText="1"/>
      <protection/>
    </xf>
    <xf numFmtId="0" fontId="4" fillId="18" borderId="12" xfId="0" applyFont="1" applyFill="1" applyBorder="1" applyAlignment="1" applyProtection="1">
      <alignment horizontal="center" vertical="center" wrapText="1"/>
      <protection locked="0"/>
    </xf>
    <xf numFmtId="0" fontId="46" fillId="0" borderId="0" xfId="35" applyFont="1" applyFill="1" applyBorder="1" applyAlignment="1">
      <alignment horizontal="center" wrapText="1"/>
      <protection/>
    </xf>
    <xf numFmtId="0" fontId="46" fillId="0" borderId="0" xfId="35" applyFont="1" applyFill="1" applyBorder="1" applyAlignment="1">
      <alignment wrapText="1"/>
      <protection/>
    </xf>
    <xf numFmtId="0" fontId="46" fillId="0" borderId="0" xfId="35" applyFont="1" applyFill="1" applyAlignment="1">
      <alignment wrapText="1"/>
      <protection/>
    </xf>
    <xf numFmtId="0" fontId="24" fillId="0" borderId="0" xfId="35" applyFont="1" applyFill="1" applyAlignment="1">
      <alignment vertical="top"/>
      <protection/>
    </xf>
    <xf numFmtId="0" fontId="22" fillId="0" borderId="12" xfId="35" applyFont="1" applyFill="1" applyBorder="1" applyAlignment="1">
      <alignment vertical="center" wrapText="1"/>
      <protection/>
    </xf>
    <xf numFmtId="0" fontId="22" fillId="0" borderId="28" xfId="35" applyFont="1" applyFill="1" applyBorder="1" applyAlignment="1">
      <alignment vertical="center" wrapText="1"/>
      <protection/>
    </xf>
    <xf numFmtId="0" fontId="3" fillId="0" borderId="12" xfId="0" applyFont="1" applyBorder="1" applyAlignment="1">
      <alignment/>
    </xf>
    <xf numFmtId="0" fontId="71" fillId="0" borderId="0" xfId="35" applyFont="1" applyFill="1" applyBorder="1" applyAlignment="1">
      <alignment horizontal="center" vertical="center" textRotation="89"/>
      <protection/>
    </xf>
    <xf numFmtId="0" fontId="71" fillId="2" borderId="35" xfId="36" applyFont="1" applyFill="1" applyBorder="1" applyAlignment="1">
      <alignment horizontal="left" vertical="center" wrapText="1"/>
      <protection/>
    </xf>
    <xf numFmtId="0" fontId="20" fillId="2" borderId="35" xfId="35" applyFont="1" applyFill="1" applyBorder="1" applyAlignment="1">
      <alignment horizontal="center" vertical="center"/>
      <protection/>
    </xf>
    <xf numFmtId="3" fontId="15" fillId="2" borderId="35" xfId="35" applyNumberFormat="1" applyFont="1" applyFill="1" applyBorder="1" applyAlignment="1">
      <alignment horizontal="right" vertical="center" wrapText="1"/>
      <protection/>
    </xf>
    <xf numFmtId="0" fontId="71" fillId="2" borderId="0" xfId="36" applyFont="1" applyFill="1" applyBorder="1" applyAlignment="1">
      <alignment horizontal="left" vertical="center" wrapText="1"/>
      <protection/>
    </xf>
    <xf numFmtId="0" fontId="20" fillId="2" borderId="0" xfId="35" applyFont="1" applyFill="1" applyBorder="1" applyAlignment="1">
      <alignment horizontal="center" vertical="center"/>
      <protection/>
    </xf>
    <xf numFmtId="3" fontId="15" fillId="2" borderId="0" xfId="35" applyNumberFormat="1" applyFont="1" applyFill="1" applyBorder="1" applyAlignment="1">
      <alignment horizontal="right" vertical="center" wrapText="1"/>
      <protection/>
    </xf>
    <xf numFmtId="0" fontId="0" fillId="0" borderId="0" xfId="0" applyNumberFormat="1" applyAlignment="1">
      <alignment/>
    </xf>
    <xf numFmtId="0" fontId="0" fillId="0" borderId="0" xfId="0" applyNumberFormat="1" applyAlignment="1">
      <alignment wrapText="1"/>
    </xf>
    <xf numFmtId="0" fontId="74" fillId="18" borderId="12" xfId="58" applyNumberFormat="1" applyFont="1" applyFill="1" applyBorder="1" applyAlignment="1">
      <alignment horizontal="center" vertical="center" wrapText="1"/>
      <protection/>
    </xf>
    <xf numFmtId="0" fontId="72" fillId="0" borderId="0" xfId="0" applyNumberFormat="1" applyFont="1" applyAlignment="1">
      <alignment/>
    </xf>
    <xf numFmtId="0" fontId="3" fillId="0" borderId="35" xfId="0" applyFont="1" applyBorder="1" applyAlignment="1">
      <alignment/>
    </xf>
    <xf numFmtId="0" fontId="0" fillId="0" borderId="12" xfId="0" applyNumberFormat="1" applyBorder="1" applyAlignment="1">
      <alignment/>
    </xf>
    <xf numFmtId="0" fontId="73" fillId="18" borderId="12" xfId="0" applyFont="1" applyFill="1" applyBorder="1" applyAlignment="1" applyProtection="1">
      <alignment horizontal="center" vertical="center" wrapText="1"/>
      <protection locked="0"/>
    </xf>
    <xf numFmtId="0" fontId="72" fillId="0" borderId="12" xfId="0" applyNumberFormat="1" applyFont="1" applyBorder="1" applyAlignment="1">
      <alignment/>
    </xf>
    <xf numFmtId="0" fontId="0" fillId="0" borderId="12" xfId="0" applyNumberFormat="1" applyBorder="1" applyAlignment="1">
      <alignment wrapText="1"/>
    </xf>
    <xf numFmtId="0" fontId="3" fillId="0" borderId="36" xfId="0" applyFont="1" applyFill="1" applyBorder="1" applyAlignment="1" applyProtection="1">
      <alignment horizontal="center" vertical="center"/>
      <protection locked="0"/>
    </xf>
    <xf numFmtId="0" fontId="15" fillId="0" borderId="24" xfId="0" applyFont="1" applyBorder="1" applyAlignment="1" applyProtection="1">
      <alignment horizontal="center"/>
      <protection/>
    </xf>
    <xf numFmtId="0" fontId="15" fillId="0" borderId="25" xfId="0" applyFont="1" applyBorder="1" applyAlignment="1" applyProtection="1">
      <alignment horizontal="center"/>
      <protection/>
    </xf>
    <xf numFmtId="0" fontId="15" fillId="0" borderId="26" xfId="0" applyFont="1" applyBorder="1" applyAlignment="1" applyProtection="1">
      <alignment horizontal="center"/>
      <protection/>
    </xf>
    <xf numFmtId="0" fontId="26" fillId="0" borderId="23" xfId="0" applyFont="1" applyBorder="1" applyAlignment="1" applyProtection="1">
      <alignment horizontal="center"/>
      <protection/>
    </xf>
    <xf numFmtId="0" fontId="21" fillId="0" borderId="23" xfId="0" applyFont="1" applyBorder="1" applyAlignment="1" applyProtection="1">
      <alignment horizontal="center" vertical="center" wrapText="1"/>
      <protection/>
    </xf>
    <xf numFmtId="0" fontId="21" fillId="0" borderId="0" xfId="0" applyFont="1" applyBorder="1" applyAlignment="1" applyProtection="1">
      <alignment horizontal="center" vertical="center" wrapText="1"/>
      <protection/>
    </xf>
    <xf numFmtId="0" fontId="21" fillId="0" borderId="37" xfId="0" applyFont="1" applyBorder="1" applyAlignment="1" applyProtection="1">
      <alignment horizontal="center" vertical="center" wrapText="1"/>
      <protection/>
    </xf>
    <xf numFmtId="0" fontId="1" fillId="0" borderId="24" xfId="0" applyFont="1" applyBorder="1" applyAlignment="1" applyProtection="1">
      <alignment horizontal="center" wrapText="1"/>
      <protection/>
    </xf>
    <xf numFmtId="0" fontId="1" fillId="0" borderId="25" xfId="0" applyFont="1" applyBorder="1" applyAlignment="1" applyProtection="1">
      <alignment horizontal="center" wrapText="1"/>
      <protection/>
    </xf>
    <xf numFmtId="0" fontId="1" fillId="0" borderId="26" xfId="0" applyFont="1" applyBorder="1" applyAlignment="1" applyProtection="1">
      <alignment horizontal="center" wrapText="1"/>
      <protection/>
    </xf>
    <xf numFmtId="0" fontId="21" fillId="0" borderId="38" xfId="0" applyFont="1" applyBorder="1" applyAlignment="1" applyProtection="1">
      <alignment horizontal="center" vertical="center" wrapText="1"/>
      <protection/>
    </xf>
    <xf numFmtId="0" fontId="21" fillId="0" borderId="39" xfId="0" applyFont="1" applyBorder="1" applyAlignment="1" applyProtection="1">
      <alignment horizontal="center" vertical="center" wrapText="1"/>
      <protection/>
    </xf>
    <xf numFmtId="0" fontId="21" fillId="0" borderId="40" xfId="0" applyFont="1" applyBorder="1" applyAlignment="1" applyProtection="1">
      <alignment horizontal="center" vertical="center" wrapText="1"/>
      <protection/>
    </xf>
    <xf numFmtId="0" fontId="3" fillId="0" borderId="34" xfId="0" applyFont="1" applyFill="1" applyBorder="1" applyAlignment="1" applyProtection="1">
      <alignment horizontal="center" vertical="center" wrapText="1"/>
      <protection/>
    </xf>
    <xf numFmtId="0" fontId="3" fillId="0" borderId="41" xfId="0" applyFont="1" applyFill="1" applyBorder="1" applyAlignment="1" applyProtection="1">
      <alignment horizontal="center" vertical="center" wrapText="1"/>
      <protection/>
    </xf>
    <xf numFmtId="0" fontId="3" fillId="0" borderId="33" xfId="0" applyFont="1" applyFill="1" applyBorder="1" applyAlignment="1" applyProtection="1">
      <alignment horizontal="center" vertical="center" wrapText="1"/>
      <protection/>
    </xf>
    <xf numFmtId="0" fontId="3" fillId="0" borderId="25" xfId="0" applyFont="1" applyFill="1" applyBorder="1" applyAlignment="1" applyProtection="1">
      <alignment horizontal="center" vertical="center" wrapText="1"/>
      <protection/>
    </xf>
    <xf numFmtId="0" fontId="3" fillId="0" borderId="26" xfId="0" applyFont="1" applyFill="1" applyBorder="1" applyAlignment="1" applyProtection="1">
      <alignment horizontal="center" vertical="center" wrapText="1"/>
      <protection/>
    </xf>
    <xf numFmtId="0" fontId="3" fillId="0" borderId="21" xfId="0" applyFont="1" applyFill="1" applyBorder="1" applyAlignment="1" applyProtection="1">
      <alignment horizontal="center" vertical="center" wrapText="1"/>
      <protection locked="0"/>
    </xf>
    <xf numFmtId="0" fontId="3" fillId="0" borderId="24" xfId="0" applyFont="1" applyFill="1" applyBorder="1" applyAlignment="1" applyProtection="1">
      <alignment horizontal="center" vertical="center" wrapText="1"/>
      <protection/>
    </xf>
    <xf numFmtId="0" fontId="3" fillId="0" borderId="36" xfId="0" applyFont="1" applyFill="1" applyBorder="1" applyAlignment="1" applyProtection="1">
      <alignment horizontal="center" vertical="center" wrapText="1"/>
      <protection locked="0"/>
    </xf>
    <xf numFmtId="0" fontId="3" fillId="0" borderId="24" xfId="0" applyFont="1" applyFill="1" applyBorder="1" applyAlignment="1" applyProtection="1">
      <alignment horizontal="center" vertical="center" wrapText="1"/>
      <protection locked="0"/>
    </xf>
    <xf numFmtId="0" fontId="3" fillId="0" borderId="25" xfId="0" applyFont="1" applyFill="1" applyBorder="1" applyAlignment="1" applyProtection="1">
      <alignment horizontal="center" vertical="center" wrapText="1"/>
      <protection locked="0"/>
    </xf>
    <xf numFmtId="0" fontId="3" fillId="0" borderId="26" xfId="0" applyFont="1" applyFill="1" applyBorder="1" applyAlignment="1" applyProtection="1">
      <alignment horizontal="center" vertical="center" wrapText="1"/>
      <protection locked="0"/>
    </xf>
    <xf numFmtId="0" fontId="3" fillId="0" borderId="38" xfId="0" applyFont="1" applyFill="1" applyBorder="1" applyAlignment="1" applyProtection="1">
      <alignment horizontal="center" vertical="center" wrapText="1"/>
      <protection locked="0"/>
    </xf>
    <xf numFmtId="0" fontId="3" fillId="0" borderId="39" xfId="0" applyFont="1" applyFill="1" applyBorder="1" applyAlignment="1" applyProtection="1">
      <alignment horizontal="center" vertical="center" wrapText="1"/>
      <protection locked="0"/>
    </xf>
    <xf numFmtId="0" fontId="3" fillId="0" borderId="40" xfId="0" applyFont="1" applyFill="1" applyBorder="1" applyAlignment="1" applyProtection="1">
      <alignment horizontal="center" vertical="center" wrapText="1"/>
      <protection locked="0"/>
    </xf>
    <xf numFmtId="0" fontId="4" fillId="0" borderId="38" xfId="0" applyFont="1" applyBorder="1" applyAlignment="1" applyProtection="1">
      <alignment horizontal="center" wrapText="1"/>
      <protection/>
    </xf>
    <xf numFmtId="0" fontId="4" fillId="0" borderId="39" xfId="0" applyFont="1" applyBorder="1" applyAlignment="1" applyProtection="1">
      <alignment horizontal="center" wrapText="1"/>
      <protection/>
    </xf>
    <xf numFmtId="0" fontId="4" fillId="0" borderId="40" xfId="0" applyFont="1" applyBorder="1" applyAlignment="1" applyProtection="1">
      <alignment horizontal="center" wrapText="1"/>
      <protection/>
    </xf>
    <xf numFmtId="0" fontId="3" fillId="0" borderId="23" xfId="0" applyFont="1" applyFill="1" applyBorder="1" applyAlignment="1" applyProtection="1">
      <alignment horizontal="center" vertical="center" wrapText="1"/>
      <protection locked="0"/>
    </xf>
    <xf numFmtId="0" fontId="3" fillId="0" borderId="37" xfId="0" applyFont="1" applyFill="1" applyBorder="1" applyAlignment="1" applyProtection="1">
      <alignment horizontal="center" vertical="center" wrapText="1"/>
      <protection locked="0"/>
    </xf>
    <xf numFmtId="0" fontId="3" fillId="0" borderId="20" xfId="0" applyFont="1" applyFill="1" applyBorder="1" applyAlignment="1" applyProtection="1">
      <alignment horizontal="center" vertical="center" wrapText="1"/>
      <protection locked="0"/>
    </xf>
    <xf numFmtId="0" fontId="3" fillId="0" borderId="22" xfId="0" applyFont="1" applyFill="1" applyBorder="1" applyAlignment="1" applyProtection="1">
      <alignment horizontal="center" vertical="center" wrapText="1"/>
      <protection locked="0"/>
    </xf>
    <xf numFmtId="0" fontId="3" fillId="0" borderId="38" xfId="0" applyFont="1" applyBorder="1" applyAlignment="1" applyProtection="1">
      <alignment horizontal="center" vertical="center" wrapText="1"/>
      <protection locked="0"/>
    </xf>
    <xf numFmtId="0" fontId="27" fillId="0" borderId="39" xfId="0" applyFont="1" applyBorder="1" applyAlignment="1" applyProtection="1">
      <alignment horizontal="center" vertical="center" wrapText="1"/>
      <protection locked="0"/>
    </xf>
    <xf numFmtId="0" fontId="27" fillId="0" borderId="40" xfId="0" applyFont="1" applyBorder="1" applyAlignment="1" applyProtection="1">
      <alignment horizontal="center" vertical="center" wrapText="1"/>
      <protection locked="0"/>
    </xf>
    <xf numFmtId="0" fontId="27" fillId="0" borderId="23" xfId="0" applyFont="1" applyBorder="1" applyAlignment="1" applyProtection="1">
      <alignment horizontal="center" vertical="center" wrapText="1"/>
      <protection locked="0"/>
    </xf>
    <xf numFmtId="0" fontId="27" fillId="0" borderId="0" xfId="0" applyFont="1" applyBorder="1" applyAlignment="1" applyProtection="1">
      <alignment horizontal="center" vertical="center" wrapText="1"/>
      <protection locked="0"/>
    </xf>
    <xf numFmtId="0" fontId="27" fillId="0" borderId="37" xfId="0" applyFont="1" applyBorder="1" applyAlignment="1" applyProtection="1">
      <alignment horizontal="center" vertical="center" wrapText="1"/>
      <protection locked="0"/>
    </xf>
    <xf numFmtId="0" fontId="27" fillId="0" borderId="20" xfId="0" applyFont="1" applyBorder="1" applyAlignment="1" applyProtection="1">
      <alignment horizontal="center" vertical="center" wrapText="1"/>
      <protection locked="0"/>
    </xf>
    <xf numFmtId="0" fontId="27" fillId="0" borderId="21" xfId="0" applyFont="1" applyBorder="1" applyAlignment="1" applyProtection="1">
      <alignment horizontal="center" vertical="center" wrapText="1"/>
      <protection locked="0"/>
    </xf>
    <xf numFmtId="0" fontId="27" fillId="0" borderId="22" xfId="0" applyFont="1" applyBorder="1" applyAlignment="1" applyProtection="1">
      <alignment horizontal="center" vertical="center" wrapText="1"/>
      <protection locked="0"/>
    </xf>
    <xf numFmtId="0" fontId="2" fillId="0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Border="1" applyAlignment="1" applyProtection="1" quotePrefix="1">
      <alignment horizontal="center"/>
      <protection/>
    </xf>
    <xf numFmtId="0" fontId="35" fillId="0" borderId="0" xfId="0" applyFont="1" applyAlignment="1" applyProtection="1">
      <alignment horizontal="center" vertical="center"/>
      <protection/>
    </xf>
    <xf numFmtId="0" fontId="36" fillId="0" borderId="0" xfId="0" applyFont="1" applyAlignment="1">
      <alignment horizontal="center" vertical="center"/>
    </xf>
    <xf numFmtId="0" fontId="37" fillId="0" borderId="24" xfId="0" applyFont="1" applyBorder="1" applyAlignment="1" applyProtection="1">
      <alignment horizontal="center" vertical="center"/>
      <protection/>
    </xf>
    <xf numFmtId="0" fontId="33" fillId="0" borderId="25" xfId="0" applyFont="1" applyBorder="1" applyAlignment="1" applyProtection="1">
      <alignment vertical="center"/>
      <protection/>
    </xf>
    <xf numFmtId="0" fontId="33" fillId="0" borderId="26" xfId="0" applyFont="1" applyBorder="1" applyAlignment="1" applyProtection="1">
      <alignment vertical="center"/>
      <protection/>
    </xf>
    <xf numFmtId="0" fontId="2" fillId="0" borderId="36" xfId="0" applyFont="1" applyBorder="1" applyAlignment="1" applyProtection="1">
      <alignment horizontal="center"/>
      <protection/>
    </xf>
    <xf numFmtId="0" fontId="14" fillId="0" borderId="24" xfId="0" applyFont="1" applyBorder="1" applyAlignment="1" applyProtection="1">
      <alignment horizontal="center" vertical="center" wrapText="1"/>
      <protection locked="0"/>
    </xf>
    <xf numFmtId="0" fontId="14" fillId="0" borderId="25" xfId="0" applyFont="1" applyBorder="1" applyAlignment="1" applyProtection="1">
      <alignment horizontal="center" vertical="center" wrapText="1"/>
      <protection locked="0"/>
    </xf>
    <xf numFmtId="0" fontId="14" fillId="0" borderId="26" xfId="0" applyFont="1" applyBorder="1" applyAlignment="1" applyProtection="1">
      <alignment horizontal="center" vertical="center" wrapText="1"/>
      <protection locked="0"/>
    </xf>
    <xf numFmtId="0" fontId="2" fillId="0" borderId="24" xfId="0" applyFont="1" applyBorder="1" applyAlignment="1" applyProtection="1">
      <alignment horizontal="center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6" xfId="0" applyFont="1" applyBorder="1" applyAlignment="1" applyProtection="1">
      <alignment horizontal="center"/>
      <protection/>
    </xf>
    <xf numFmtId="0" fontId="6" fillId="0" borderId="24" xfId="0" applyFont="1" applyBorder="1" applyAlignment="1" applyProtection="1">
      <alignment horizontal="center" vertical="top"/>
      <protection/>
    </xf>
    <xf numFmtId="0" fontId="6" fillId="0" borderId="25" xfId="0" applyFont="1" applyBorder="1" applyAlignment="1" applyProtection="1">
      <alignment horizontal="center" vertical="top"/>
      <protection/>
    </xf>
    <xf numFmtId="0" fontId="6" fillId="0" borderId="26" xfId="0" applyFont="1" applyBorder="1" applyAlignment="1" applyProtection="1">
      <alignment horizontal="center" vertical="top"/>
      <protection/>
    </xf>
    <xf numFmtId="0" fontId="34" fillId="4" borderId="24" xfId="0" applyFont="1" applyFill="1" applyBorder="1" applyAlignment="1" applyProtection="1">
      <alignment horizontal="center" vertical="center" wrapText="1"/>
      <protection locked="0"/>
    </xf>
    <xf numFmtId="0" fontId="34" fillId="4" borderId="25" xfId="0" applyFont="1" applyFill="1" applyBorder="1" applyAlignment="1" applyProtection="1">
      <alignment horizontal="center" vertical="center" wrapText="1"/>
      <protection locked="0"/>
    </xf>
    <xf numFmtId="0" fontId="34" fillId="4" borderId="26" xfId="0" applyFont="1" applyFill="1" applyBorder="1" applyAlignment="1" applyProtection="1">
      <alignment horizontal="center" vertical="center" wrapText="1"/>
      <protection locked="0"/>
    </xf>
    <xf numFmtId="0" fontId="37" fillId="0" borderId="25" xfId="0" applyFont="1" applyBorder="1" applyAlignment="1" applyProtection="1">
      <alignment horizontal="center" vertical="center"/>
      <protection/>
    </xf>
    <xf numFmtId="0" fontId="37" fillId="0" borderId="26" xfId="0" applyFont="1" applyBorder="1" applyAlignment="1" applyProtection="1">
      <alignment horizontal="center" vertical="center"/>
      <protection/>
    </xf>
    <xf numFmtId="0" fontId="73" fillId="0" borderId="25" xfId="0" applyFont="1" applyBorder="1" applyAlignment="1" applyProtection="1">
      <alignment horizontal="center" vertical="center" wrapText="1"/>
      <protection/>
    </xf>
    <xf numFmtId="0" fontId="73" fillId="0" borderId="26" xfId="0" applyFont="1" applyBorder="1" applyAlignment="1" applyProtection="1">
      <alignment horizontal="center" vertical="center" wrapText="1"/>
      <protection/>
    </xf>
    <xf numFmtId="0" fontId="73" fillId="0" borderId="24" xfId="0" applyFont="1" applyBorder="1" applyAlignment="1" applyProtection="1">
      <alignment horizontal="center" wrapText="1"/>
      <protection/>
    </xf>
    <xf numFmtId="0" fontId="73" fillId="0" borderId="25" xfId="0" applyFont="1" applyBorder="1" applyAlignment="1" applyProtection="1">
      <alignment horizontal="center" wrapText="1"/>
      <protection/>
    </xf>
    <xf numFmtId="0" fontId="73" fillId="0" borderId="26" xfId="0" applyFont="1" applyBorder="1" applyAlignment="1" applyProtection="1">
      <alignment horizontal="center" wrapText="1"/>
      <protection/>
    </xf>
    <xf numFmtId="0" fontId="8" fillId="0" borderId="24" xfId="0" applyFont="1" applyBorder="1" applyAlignment="1" applyProtection="1">
      <alignment horizontal="center" vertical="center" wrapText="1"/>
      <protection locked="0"/>
    </xf>
    <xf numFmtId="0" fontId="8" fillId="0" borderId="25" xfId="0" applyFont="1" applyBorder="1" applyAlignment="1" applyProtection="1">
      <alignment horizontal="center" vertical="center" wrapText="1"/>
      <protection locked="0"/>
    </xf>
    <xf numFmtId="0" fontId="8" fillId="0" borderId="26" xfId="0" applyFont="1" applyBorder="1" applyAlignment="1" applyProtection="1">
      <alignment horizontal="center" vertical="center" wrapText="1"/>
      <protection locked="0"/>
    </xf>
    <xf numFmtId="0" fontId="14" fillId="0" borderId="0" xfId="35" applyFont="1" applyFill="1" applyBorder="1" applyAlignment="1">
      <alignment horizontal="left" vertical="top" wrapText="1"/>
      <protection/>
    </xf>
    <xf numFmtId="0" fontId="20" fillId="0" borderId="0" xfId="35" applyFont="1" applyFill="1" applyBorder="1" applyAlignment="1">
      <alignment horizontal="center" wrapText="1"/>
      <protection/>
    </xf>
    <xf numFmtId="0" fontId="15" fillId="0" borderId="12" xfId="35" applyFont="1" applyFill="1" applyBorder="1" applyAlignment="1">
      <alignment horizontal="center" vertical="center" textRotation="90" wrapText="1"/>
      <protection/>
    </xf>
    <xf numFmtId="0" fontId="15" fillId="0" borderId="30" xfId="35" applyFont="1" applyFill="1" applyBorder="1" applyAlignment="1">
      <alignment horizontal="center" vertical="center" textRotation="90" wrapText="1"/>
      <protection/>
    </xf>
    <xf numFmtId="0" fontId="15" fillId="0" borderId="28" xfId="35" applyFont="1" applyFill="1" applyBorder="1" applyAlignment="1">
      <alignment horizontal="center" vertical="center" textRotation="90" wrapText="1"/>
      <protection/>
    </xf>
    <xf numFmtId="0" fontId="15" fillId="0" borderId="30" xfId="35" applyFont="1" applyFill="1" applyBorder="1" applyAlignment="1">
      <alignment horizontal="center" vertical="center" wrapText="1"/>
      <protection/>
    </xf>
    <xf numFmtId="0" fontId="15" fillId="0" borderId="42" xfId="35" applyFont="1" applyFill="1" applyBorder="1" applyAlignment="1">
      <alignment horizontal="center" vertical="center" wrapText="1"/>
      <protection/>
    </xf>
    <xf numFmtId="0" fontId="15" fillId="0" borderId="28" xfId="35" applyFont="1" applyFill="1" applyBorder="1" applyAlignment="1">
      <alignment horizontal="center" vertical="center" wrapText="1"/>
      <protection/>
    </xf>
    <xf numFmtId="0" fontId="2" fillId="0" borderId="0" xfId="35" applyFont="1" applyFill="1" applyBorder="1" applyAlignment="1">
      <alignment horizontal="center" wrapText="1"/>
      <protection/>
    </xf>
    <xf numFmtId="0" fontId="46" fillId="0" borderId="0" xfId="35" applyFont="1" applyFill="1" applyBorder="1" applyAlignment="1">
      <alignment horizontal="center" wrapText="1"/>
      <protection/>
    </xf>
    <xf numFmtId="0" fontId="2" fillId="0" borderId="0" xfId="35" applyFont="1" applyFill="1" applyBorder="1" applyAlignment="1">
      <alignment horizontal="left" vertical="top" wrapText="1"/>
      <protection/>
    </xf>
    <xf numFmtId="0" fontId="14" fillId="0" borderId="0" xfId="35" applyFont="1" applyFill="1" applyBorder="1" applyAlignment="1">
      <alignment horizontal="left" wrapText="1"/>
      <protection/>
    </xf>
    <xf numFmtId="0" fontId="2" fillId="0" borderId="0" xfId="35" applyFont="1" applyFill="1" applyBorder="1" applyAlignment="1">
      <alignment horizontal="left" wrapText="1"/>
      <protection/>
    </xf>
    <xf numFmtId="0" fontId="24" fillId="0" borderId="0" xfId="35" applyFont="1" applyFill="1" applyBorder="1" applyAlignment="1">
      <alignment horizontal="center" wrapText="1"/>
      <protection/>
    </xf>
    <xf numFmtId="0" fontId="3" fillId="0" borderId="29" xfId="35" applyFont="1" applyFill="1" applyBorder="1" applyAlignment="1">
      <alignment horizontal="left" wrapText="1"/>
      <protection/>
    </xf>
    <xf numFmtId="0" fontId="3" fillId="0" borderId="0" xfId="35" applyFont="1" applyFill="1" applyBorder="1" applyAlignment="1">
      <alignment horizontal="left" wrapText="1"/>
      <protection/>
    </xf>
    <xf numFmtId="0" fontId="15" fillId="0" borderId="12" xfId="35" applyFont="1" applyFill="1" applyBorder="1" applyAlignment="1">
      <alignment horizontal="center" vertical="center" wrapText="1"/>
      <protection/>
    </xf>
    <xf numFmtId="0" fontId="22" fillId="0" borderId="30" xfId="35" applyFont="1" applyFill="1" applyBorder="1" applyAlignment="1">
      <alignment horizontal="center" vertical="center" wrapText="1"/>
      <protection/>
    </xf>
    <xf numFmtId="0" fontId="22" fillId="0" borderId="28" xfId="35" applyFont="1" applyFill="1" applyBorder="1" applyAlignment="1">
      <alignment horizontal="center" vertical="center" wrapText="1"/>
      <protection/>
    </xf>
    <xf numFmtId="0" fontId="15" fillId="0" borderId="42" xfId="35" applyFont="1" applyFill="1" applyBorder="1" applyAlignment="1">
      <alignment horizontal="center" vertical="center" textRotation="90" wrapText="1"/>
      <protection/>
    </xf>
    <xf numFmtId="0" fontId="8" fillId="0" borderId="30" xfId="35" applyFont="1" applyFill="1" applyBorder="1" applyAlignment="1">
      <alignment horizontal="center" vertical="center" wrapText="1"/>
      <protection/>
    </xf>
    <xf numFmtId="0" fontId="8" fillId="0" borderId="28" xfId="35" applyFont="1" applyFill="1" applyBorder="1" applyAlignment="1">
      <alignment horizontal="center" vertical="center" wrapText="1"/>
      <protection/>
    </xf>
    <xf numFmtId="0" fontId="3" fillId="0" borderId="0" xfId="35" applyFont="1" applyFill="1" applyBorder="1" applyAlignment="1">
      <alignment horizontal="center" vertical="top" wrapText="1"/>
      <protection/>
    </xf>
    <xf numFmtId="0" fontId="14" fillId="0" borderId="0" xfId="35" applyFont="1" applyFill="1" applyBorder="1" applyAlignment="1">
      <alignment wrapText="1"/>
      <protection/>
    </xf>
    <xf numFmtId="0" fontId="15" fillId="0" borderId="27" xfId="35" applyFont="1" applyFill="1" applyBorder="1" applyAlignment="1">
      <alignment horizontal="center" vertical="center" wrapText="1"/>
      <protection/>
    </xf>
    <xf numFmtId="0" fontId="15" fillId="0" borderId="19" xfId="35" applyFont="1" applyFill="1" applyBorder="1" applyAlignment="1">
      <alignment horizontal="center" vertical="center" wrapText="1"/>
      <protection/>
    </xf>
    <xf numFmtId="0" fontId="24" fillId="0" borderId="0" xfId="35" applyFont="1" applyFill="1" applyBorder="1" applyAlignment="1">
      <alignment horizontal="left" wrapText="1"/>
      <protection/>
    </xf>
    <xf numFmtId="0" fontId="8" fillId="0" borderId="27" xfId="35" applyFont="1" applyFill="1" applyBorder="1" applyAlignment="1">
      <alignment horizontal="left" vertical="center"/>
      <protection/>
    </xf>
    <xf numFmtId="0" fontId="8" fillId="0" borderId="17" xfId="35" applyFont="1" applyFill="1" applyBorder="1" applyAlignment="1">
      <alignment horizontal="left" vertical="center"/>
      <protection/>
    </xf>
    <xf numFmtId="0" fontId="8" fillId="0" borderId="19" xfId="35" applyFont="1" applyFill="1" applyBorder="1" applyAlignment="1">
      <alignment horizontal="left" vertical="center"/>
      <protection/>
    </xf>
    <xf numFmtId="0" fontId="22" fillId="0" borderId="27" xfId="35" applyFont="1" applyFill="1" applyBorder="1" applyAlignment="1">
      <alignment horizontal="center" vertical="center" wrapText="1"/>
      <protection/>
    </xf>
    <xf numFmtId="0" fontId="22" fillId="0" borderId="19" xfId="35" applyFont="1" applyFill="1" applyBorder="1" applyAlignment="1">
      <alignment horizontal="center" vertical="center" wrapText="1"/>
      <protection/>
    </xf>
    <xf numFmtId="0" fontId="22" fillId="0" borderId="17" xfId="35" applyFont="1" applyFill="1" applyBorder="1" applyAlignment="1">
      <alignment horizontal="center" vertical="center" wrapText="1"/>
      <protection/>
    </xf>
    <xf numFmtId="0" fontId="3" fillId="0" borderId="30" xfId="35" applyFont="1" applyFill="1" applyBorder="1" applyAlignment="1">
      <alignment horizontal="center" vertical="center" wrapText="1"/>
      <protection/>
    </xf>
    <xf numFmtId="0" fontId="3" fillId="0" borderId="28" xfId="35" applyFont="1" applyFill="1" applyBorder="1" applyAlignment="1">
      <alignment horizontal="center" vertical="center" wrapText="1"/>
      <protection/>
    </xf>
    <xf numFmtId="0" fontId="1" fillId="0" borderId="0" xfId="35" applyFont="1" applyFill="1" applyBorder="1" applyAlignment="1">
      <alignment horizontal="center" vertical="top" wrapText="1"/>
      <protection/>
    </xf>
    <xf numFmtId="0" fontId="15" fillId="0" borderId="17" xfId="35" applyFont="1" applyFill="1" applyBorder="1" applyAlignment="1">
      <alignment horizontal="center" vertical="center" wrapText="1"/>
      <protection/>
    </xf>
    <xf numFmtId="0" fontId="2" fillId="0" borderId="0" xfId="35" applyFont="1" applyFill="1" applyBorder="1" applyAlignment="1">
      <alignment horizontal="center" vertical="top" wrapText="1"/>
      <protection/>
    </xf>
    <xf numFmtId="0" fontId="66" fillId="0" borderId="30" xfId="35" applyFont="1" applyFill="1" applyBorder="1" applyAlignment="1">
      <alignment horizontal="center" vertical="center" wrapText="1"/>
      <protection/>
    </xf>
    <xf numFmtId="0" fontId="66" fillId="0" borderId="28" xfId="35" applyFont="1" applyFill="1" applyBorder="1" applyAlignment="1">
      <alignment horizontal="center" vertical="center" wrapText="1"/>
      <protection/>
    </xf>
    <xf numFmtId="0" fontId="67" fillId="0" borderId="30" xfId="68" applyFont="1" applyFill="1" applyBorder="1" applyAlignment="1" applyProtection="1">
      <alignment horizontal="center" vertical="center" textRotation="90" wrapText="1"/>
      <protection/>
    </xf>
    <xf numFmtId="0" fontId="67" fillId="0" borderId="42" xfId="68" applyFont="1" applyFill="1" applyBorder="1" applyAlignment="1" applyProtection="1">
      <alignment horizontal="center" vertical="center" textRotation="90" wrapText="1"/>
      <protection/>
    </xf>
    <xf numFmtId="0" fontId="67" fillId="0" borderId="28" xfId="68" applyFont="1" applyFill="1" applyBorder="1" applyAlignment="1" applyProtection="1">
      <alignment horizontal="center" vertical="center" textRotation="90" wrapText="1"/>
      <protection/>
    </xf>
    <xf numFmtId="49" fontId="67" fillId="0" borderId="27" xfId="68" applyNumberFormat="1" applyFont="1" applyFill="1" applyBorder="1" applyAlignment="1">
      <alignment horizontal="left" vertical="center" wrapText="1"/>
      <protection/>
    </xf>
    <xf numFmtId="49" fontId="67" fillId="0" borderId="19" xfId="68" applyNumberFormat="1" applyFont="1" applyFill="1" applyBorder="1" applyAlignment="1">
      <alignment horizontal="left" vertical="center" wrapText="1"/>
      <protection/>
    </xf>
    <xf numFmtId="0" fontId="67" fillId="0" borderId="27" xfId="68" applyFont="1" applyFill="1" applyBorder="1" applyAlignment="1" applyProtection="1">
      <alignment horizontal="left" vertical="center" wrapText="1"/>
      <protection/>
    </xf>
    <xf numFmtId="0" fontId="67" fillId="0" borderId="19" xfId="68" applyFont="1" applyFill="1" applyBorder="1" applyAlignment="1" applyProtection="1">
      <alignment horizontal="left" vertical="center" wrapText="1"/>
      <protection/>
    </xf>
    <xf numFmtId="0" fontId="42" fillId="0" borderId="12" xfId="35" applyFont="1" applyFill="1" applyBorder="1" applyAlignment="1">
      <alignment horizontal="center" vertical="center" textRotation="90" wrapText="1"/>
      <protection/>
    </xf>
    <xf numFmtId="0" fontId="67" fillId="0" borderId="12" xfId="35" applyFont="1" applyFill="1" applyBorder="1" applyAlignment="1">
      <alignment horizontal="center" vertical="center" wrapText="1"/>
      <protection/>
    </xf>
    <xf numFmtId="0" fontId="67" fillId="0" borderId="27" xfId="35" applyFont="1" applyFill="1" applyBorder="1" applyAlignment="1">
      <alignment horizontal="center" vertical="center" wrapText="1"/>
      <protection/>
    </xf>
    <xf numFmtId="0" fontId="67" fillId="0" borderId="17" xfId="35" applyFont="1" applyFill="1" applyBorder="1" applyAlignment="1">
      <alignment horizontal="center" vertical="center" wrapText="1"/>
      <protection/>
    </xf>
    <xf numFmtId="0" fontId="67" fillId="0" borderId="19" xfId="35" applyFont="1" applyFill="1" applyBorder="1" applyAlignment="1">
      <alignment horizontal="center" vertical="center" wrapText="1"/>
      <protection/>
    </xf>
    <xf numFmtId="0" fontId="42" fillId="0" borderId="30" xfId="35" applyFont="1" applyFill="1" applyBorder="1" applyAlignment="1">
      <alignment horizontal="center" vertical="center" textRotation="90" wrapText="1"/>
      <protection/>
    </xf>
    <xf numFmtId="0" fontId="42" fillId="0" borderId="42" xfId="35" applyFont="1" applyFill="1" applyBorder="1" applyAlignment="1">
      <alignment horizontal="center" vertical="center" textRotation="90" wrapText="1"/>
      <protection/>
    </xf>
    <xf numFmtId="0" fontId="42" fillId="0" borderId="28" xfId="35" applyFont="1" applyFill="1" applyBorder="1" applyAlignment="1">
      <alignment horizontal="center" vertical="center" textRotation="90" wrapText="1"/>
      <protection/>
    </xf>
    <xf numFmtId="0" fontId="42" fillId="2" borderId="30" xfId="35" applyFont="1" applyFill="1" applyBorder="1" applyAlignment="1">
      <alignment horizontal="center" vertical="center" textRotation="90" wrapText="1"/>
      <protection/>
    </xf>
    <xf numFmtId="0" fontId="42" fillId="2" borderId="42" xfId="35" applyFont="1" applyFill="1" applyBorder="1" applyAlignment="1">
      <alignment horizontal="center" vertical="center" textRotation="90" wrapText="1"/>
      <protection/>
    </xf>
    <xf numFmtId="49" fontId="67" fillId="0" borderId="17" xfId="68" applyNumberFormat="1" applyFont="1" applyFill="1" applyBorder="1" applyAlignment="1">
      <alignment horizontal="left" vertical="center" wrapText="1"/>
      <protection/>
    </xf>
    <xf numFmtId="0" fontId="40" fillId="0" borderId="27" xfId="35" applyFont="1" applyFill="1" applyBorder="1" applyAlignment="1">
      <alignment horizontal="center" vertical="center" wrapText="1"/>
      <protection/>
    </xf>
    <xf numFmtId="0" fontId="40" fillId="0" borderId="19" xfId="35" applyFont="1" applyFill="1" applyBorder="1" applyAlignment="1">
      <alignment horizontal="center" vertical="center" wrapText="1"/>
      <protection/>
    </xf>
    <xf numFmtId="0" fontId="42" fillId="0" borderId="17" xfId="35" applyFont="1" applyFill="1" applyBorder="1" applyAlignment="1">
      <alignment horizontal="center" vertical="center" wrapText="1"/>
      <protection/>
    </xf>
    <xf numFmtId="0" fontId="42" fillId="0" borderId="30" xfId="69" applyFont="1" applyFill="1" applyBorder="1" applyAlignment="1">
      <alignment horizontal="center" vertical="center" textRotation="90" wrapText="1"/>
      <protection/>
    </xf>
    <xf numFmtId="0" fontId="42" fillId="0" borderId="28" xfId="69" applyFont="1" applyFill="1" applyBorder="1" applyAlignment="1">
      <alignment horizontal="center" vertical="center" textRotation="90" wrapText="1"/>
      <protection/>
    </xf>
    <xf numFmtId="0" fontId="29" fillId="0" borderId="12" xfId="68" applyFont="1" applyFill="1" applyBorder="1" applyAlignment="1">
      <alignment horizontal="center" vertical="center" wrapText="1"/>
      <protection/>
    </xf>
    <xf numFmtId="49" fontId="67" fillId="2" borderId="12" xfId="68" applyNumberFormat="1" applyFont="1" applyFill="1" applyBorder="1" applyAlignment="1">
      <alignment horizontal="left" vertical="center" wrapText="1"/>
      <protection/>
    </xf>
    <xf numFmtId="49" fontId="67" fillId="2" borderId="27" xfId="68" applyNumberFormat="1" applyFont="1" applyFill="1" applyBorder="1" applyAlignment="1">
      <alignment horizontal="left" vertical="center" wrapText="1"/>
      <protection/>
    </xf>
    <xf numFmtId="49" fontId="67" fillId="2" borderId="17" xfId="68" applyNumberFormat="1" applyFont="1" applyFill="1" applyBorder="1" applyAlignment="1">
      <alignment horizontal="left" vertical="center" wrapText="1"/>
      <protection/>
    </xf>
    <xf numFmtId="49" fontId="67" fillId="2" borderId="19" xfId="68" applyNumberFormat="1" applyFont="1" applyFill="1" applyBorder="1" applyAlignment="1">
      <alignment horizontal="left" vertical="center" wrapText="1"/>
      <protection/>
    </xf>
    <xf numFmtId="49" fontId="67" fillId="0" borderId="12" xfId="68" applyNumberFormat="1" applyFont="1" applyFill="1" applyBorder="1" applyAlignment="1">
      <alignment horizontal="left" vertical="center" wrapText="1"/>
      <protection/>
    </xf>
    <xf numFmtId="49" fontId="67" fillId="0" borderId="43" xfId="68" applyNumberFormat="1" applyFont="1" applyFill="1" applyBorder="1" applyAlignment="1">
      <alignment horizontal="left" vertical="center" wrapText="1"/>
      <protection/>
    </xf>
    <xf numFmtId="49" fontId="67" fillId="0" borderId="35" xfId="68" applyNumberFormat="1" applyFont="1" applyFill="1" applyBorder="1" applyAlignment="1">
      <alignment horizontal="left" vertical="center" wrapText="1"/>
      <protection/>
    </xf>
    <xf numFmtId="49" fontId="67" fillId="0" borderId="44" xfId="68" applyNumberFormat="1" applyFont="1" applyFill="1" applyBorder="1" applyAlignment="1">
      <alignment horizontal="left" vertical="center" wrapText="1"/>
      <protection/>
    </xf>
    <xf numFmtId="49" fontId="67" fillId="0" borderId="28" xfId="68" applyNumberFormat="1" applyFont="1" applyFill="1" applyBorder="1" applyAlignment="1">
      <alignment horizontal="left" vertical="center" wrapText="1"/>
      <protection/>
    </xf>
    <xf numFmtId="0" fontId="67" fillId="0" borderId="42" xfId="68" applyFont="1" applyFill="1" applyBorder="1" applyAlignment="1">
      <alignment horizontal="center" vertical="center" textRotation="90" wrapText="1"/>
      <protection/>
    </xf>
    <xf numFmtId="0" fontId="67" fillId="0" borderId="28" xfId="68" applyFont="1" applyFill="1" applyBorder="1" applyAlignment="1">
      <alignment horizontal="center" vertical="center" textRotation="90" wrapText="1"/>
      <protection/>
    </xf>
    <xf numFmtId="49" fontId="67" fillId="0" borderId="30" xfId="68" applyNumberFormat="1" applyFont="1" applyFill="1" applyBorder="1" applyAlignment="1">
      <alignment horizontal="left" vertical="center" textRotation="90" wrapText="1"/>
      <protection/>
    </xf>
    <xf numFmtId="0" fontId="67" fillId="0" borderId="42" xfId="33" applyFont="1" applyFill="1" applyBorder="1" applyAlignment="1">
      <alignment horizontal="left" textRotation="90"/>
      <protection/>
    </xf>
    <xf numFmtId="0" fontId="67" fillId="0" borderId="28" xfId="33" applyFont="1" applyFill="1" applyBorder="1" applyAlignment="1">
      <alignment horizontal="left" textRotation="90"/>
      <protection/>
    </xf>
    <xf numFmtId="49" fontId="42" fillId="0" borderId="12" xfId="68" applyNumberFormat="1" applyFont="1" applyFill="1" applyBorder="1" applyAlignment="1">
      <alignment horizontal="center" vertical="center" textRotation="90" wrapText="1"/>
      <protection/>
    </xf>
    <xf numFmtId="49" fontId="75" fillId="0" borderId="12" xfId="68" applyNumberFormat="1" applyFont="1" applyFill="1" applyBorder="1" applyAlignment="1">
      <alignment horizontal="left" vertical="center" wrapText="1"/>
      <protection/>
    </xf>
    <xf numFmtId="49" fontId="67" fillId="0" borderId="45" xfId="68" applyNumberFormat="1" applyFont="1" applyFill="1" applyBorder="1" applyAlignment="1">
      <alignment horizontal="left" vertical="center" wrapText="1"/>
      <protection/>
    </xf>
    <xf numFmtId="49" fontId="67" fillId="0" borderId="18" xfId="68" applyNumberFormat="1" applyFont="1" applyFill="1" applyBorder="1" applyAlignment="1">
      <alignment horizontal="left" vertical="center" wrapText="1"/>
      <protection/>
    </xf>
    <xf numFmtId="49" fontId="67" fillId="0" borderId="43" xfId="68" applyNumberFormat="1" applyFont="1" applyFill="1" applyBorder="1" applyAlignment="1">
      <alignment horizontal="center" vertical="center" wrapText="1"/>
      <protection/>
    </xf>
    <xf numFmtId="49" fontId="67" fillId="0" borderId="44" xfId="68" applyNumberFormat="1" applyFont="1" applyFill="1" applyBorder="1" applyAlignment="1">
      <alignment horizontal="center" vertical="center" wrapText="1"/>
      <protection/>
    </xf>
    <xf numFmtId="49" fontId="67" fillId="0" borderId="45" xfId="68" applyNumberFormat="1" applyFont="1" applyFill="1" applyBorder="1" applyAlignment="1">
      <alignment horizontal="center" vertical="center" wrapText="1"/>
      <protection/>
    </xf>
    <xf numFmtId="49" fontId="67" fillId="0" borderId="18" xfId="68" applyNumberFormat="1" applyFont="1" applyFill="1" applyBorder="1" applyAlignment="1">
      <alignment horizontal="center" vertical="center" wrapText="1"/>
      <protection/>
    </xf>
    <xf numFmtId="0" fontId="42" fillId="0" borderId="30" xfId="68" applyFont="1" applyFill="1" applyBorder="1" applyAlignment="1">
      <alignment horizontal="center" vertical="center" wrapText="1"/>
      <protection/>
    </xf>
    <xf numFmtId="0" fontId="42" fillId="0" borderId="28" xfId="68" applyFont="1" applyFill="1" applyBorder="1" applyAlignment="1">
      <alignment horizontal="center" vertical="center" wrapText="1"/>
      <protection/>
    </xf>
    <xf numFmtId="0" fontId="42" fillId="0" borderId="30" xfId="35" applyFont="1" applyFill="1" applyBorder="1" applyAlignment="1">
      <alignment horizontal="justify" vertical="center" textRotation="90" wrapText="1"/>
      <protection/>
    </xf>
    <xf numFmtId="0" fontId="42" fillId="0" borderId="42" xfId="35" applyFont="1" applyFill="1" applyBorder="1" applyAlignment="1">
      <alignment horizontal="justify" vertical="center" textRotation="90" wrapText="1"/>
      <protection/>
    </xf>
    <xf numFmtId="0" fontId="42" fillId="0" borderId="28" xfId="35" applyFont="1" applyFill="1" applyBorder="1" applyAlignment="1">
      <alignment horizontal="justify" vertical="center" textRotation="90" wrapText="1"/>
      <protection/>
    </xf>
    <xf numFmtId="0" fontId="32" fillId="0" borderId="12" xfId="68" applyFont="1" applyFill="1" applyBorder="1" applyAlignment="1">
      <alignment horizontal="center" vertical="top" wrapText="1"/>
      <protection/>
    </xf>
    <xf numFmtId="0" fontId="29" fillId="0" borderId="12" xfId="35" applyFont="1" applyFill="1" applyBorder="1" applyAlignment="1">
      <alignment horizontal="center" vertical="center" wrapText="1"/>
      <protection/>
    </xf>
    <xf numFmtId="0" fontId="39" fillId="0" borderId="0" xfId="35" applyFont="1" applyFill="1" applyBorder="1" applyAlignment="1">
      <alignment horizontal="left" vertical="center" wrapText="1"/>
      <protection/>
    </xf>
    <xf numFmtId="0" fontId="42" fillId="0" borderId="12" xfId="35" applyFont="1" applyFill="1" applyBorder="1" applyAlignment="1">
      <alignment horizontal="center" vertical="center" wrapText="1"/>
      <protection/>
    </xf>
    <xf numFmtId="0" fontId="76" fillId="0" borderId="29" xfId="35" applyFont="1" applyFill="1" applyBorder="1" applyAlignment="1">
      <alignment horizontal="left" wrapText="1"/>
      <protection/>
    </xf>
    <xf numFmtId="0" fontId="67" fillId="0" borderId="12" xfId="35" applyFont="1" applyFill="1" applyBorder="1" applyAlignment="1">
      <alignment horizontal="center" vertical="center" textRotation="90" wrapText="1"/>
      <protection/>
    </xf>
    <xf numFmtId="0" fontId="42" fillId="0" borderId="42" xfId="69" applyFont="1" applyFill="1" applyBorder="1" applyAlignment="1">
      <alignment horizontal="center" vertical="center" textRotation="90" wrapText="1"/>
      <protection/>
    </xf>
    <xf numFmtId="0" fontId="42" fillId="0" borderId="30" xfId="35" applyFont="1" applyFill="1" applyBorder="1" applyAlignment="1">
      <alignment horizontal="left" vertical="center" textRotation="90" wrapText="1"/>
      <protection/>
    </xf>
    <xf numFmtId="0" fontId="42" fillId="0" borderId="42" xfId="35" applyFont="1" applyFill="1" applyBorder="1" applyAlignment="1">
      <alignment horizontal="left" vertical="center" textRotation="90" wrapText="1"/>
      <protection/>
    </xf>
    <xf numFmtId="0" fontId="42" fillId="0" borderId="28" xfId="35" applyFont="1" applyFill="1" applyBorder="1" applyAlignment="1">
      <alignment horizontal="left" vertical="center" textRotation="90" wrapText="1"/>
      <protection/>
    </xf>
    <xf numFmtId="0" fontId="67" fillId="0" borderId="12" xfId="69" applyFont="1" applyFill="1" applyBorder="1" applyAlignment="1">
      <alignment horizontal="center" vertical="center" textRotation="90" wrapText="1"/>
      <protection/>
    </xf>
    <xf numFmtId="0" fontId="67" fillId="0" borderId="30" xfId="69" applyFont="1" applyFill="1" applyBorder="1" applyAlignment="1">
      <alignment horizontal="center" vertical="center" textRotation="90" wrapText="1"/>
      <protection/>
    </xf>
    <xf numFmtId="0" fontId="75" fillId="0" borderId="12" xfId="35" applyFont="1" applyFill="1" applyBorder="1" applyAlignment="1">
      <alignment horizontal="center" vertical="center" wrapText="1"/>
      <protection/>
    </xf>
    <xf numFmtId="0" fontId="75" fillId="0" borderId="27" xfId="35" applyFont="1" applyFill="1" applyBorder="1" applyAlignment="1">
      <alignment horizontal="center" vertical="center" wrapText="1"/>
      <protection/>
    </xf>
    <xf numFmtId="0" fontId="75" fillId="0" borderId="17" xfId="35" applyFont="1" applyFill="1" applyBorder="1" applyAlignment="1">
      <alignment horizontal="center" vertical="center" wrapText="1"/>
      <protection/>
    </xf>
    <xf numFmtId="0" fontId="75" fillId="0" borderId="19" xfId="35" applyFont="1" applyFill="1" applyBorder="1" applyAlignment="1">
      <alignment horizontal="center" vertical="center" wrapText="1"/>
      <protection/>
    </xf>
    <xf numFmtId="0" fontId="67" fillId="0" borderId="30" xfId="35" applyFont="1" applyFill="1" applyBorder="1" applyAlignment="1">
      <alignment horizontal="center" vertical="center" textRotation="90" wrapText="1"/>
      <protection/>
    </xf>
    <xf numFmtId="0" fontId="67" fillId="0" borderId="42" xfId="35" applyFont="1" applyFill="1" applyBorder="1" applyAlignment="1">
      <alignment horizontal="center" vertical="center" textRotation="90" wrapText="1"/>
      <protection/>
    </xf>
    <xf numFmtId="0" fontId="67" fillId="0" borderId="28" xfId="35" applyFont="1" applyFill="1" applyBorder="1" applyAlignment="1">
      <alignment horizontal="center" vertical="center" textRotation="90" wrapText="1"/>
      <protection/>
    </xf>
    <xf numFmtId="0" fontId="15" fillId="0" borderId="29" xfId="35" applyFont="1" applyFill="1" applyBorder="1" applyAlignment="1">
      <alignment horizontal="left" vertical="center" wrapText="1"/>
      <protection/>
    </xf>
    <xf numFmtId="0" fontId="22" fillId="0" borderId="12" xfId="35" applyFont="1" applyFill="1" applyBorder="1" applyAlignment="1">
      <alignment horizontal="left" vertical="center" wrapText="1"/>
      <protection/>
    </xf>
    <xf numFmtId="0" fontId="22" fillId="0" borderId="27" xfId="35" applyFont="1" applyFill="1" applyBorder="1" applyAlignment="1">
      <alignment horizontal="left" vertical="center" wrapText="1"/>
      <protection/>
    </xf>
    <xf numFmtId="0" fontId="22" fillId="0" borderId="19" xfId="35" applyFont="1" applyFill="1" applyBorder="1" applyAlignment="1">
      <alignment horizontal="left" vertical="center" wrapText="1"/>
      <protection/>
    </xf>
    <xf numFmtId="0" fontId="8" fillId="0" borderId="29" xfId="70" applyFont="1" applyFill="1" applyBorder="1" applyAlignment="1">
      <alignment horizontal="center" vertical="top" wrapText="1"/>
      <protection/>
    </xf>
    <xf numFmtId="0" fontId="22" fillId="0" borderId="29" xfId="70" applyFont="1" applyFill="1" applyBorder="1" applyAlignment="1">
      <alignment horizontal="left" wrapText="1"/>
      <protection/>
    </xf>
    <xf numFmtId="0" fontId="22" fillId="0" borderId="0" xfId="70" applyFont="1" applyFill="1" applyBorder="1" applyAlignment="1">
      <alignment horizontal="center" wrapText="1"/>
      <protection/>
    </xf>
    <xf numFmtId="0" fontId="3" fillId="0" borderId="0" xfId="70" applyFont="1" applyFill="1" applyBorder="1" applyAlignment="1">
      <alignment horizontal="center" vertical="top"/>
      <protection/>
    </xf>
    <xf numFmtId="0" fontId="22" fillId="0" borderId="17" xfId="70" applyFont="1" applyFill="1" applyBorder="1" applyAlignment="1">
      <alignment horizontal="left" wrapText="1"/>
      <protection/>
    </xf>
    <xf numFmtId="0" fontId="22" fillId="0" borderId="0" xfId="70" applyFont="1" applyFill="1" applyBorder="1" applyAlignment="1">
      <alignment horizontal="center" vertical="top" wrapText="1"/>
      <protection/>
    </xf>
    <xf numFmtId="176" fontId="8" fillId="0" borderId="29" xfId="70" applyNumberFormat="1" applyFont="1" applyFill="1" applyBorder="1" applyAlignment="1">
      <alignment horizontal="center"/>
      <protection/>
    </xf>
    <xf numFmtId="177" fontId="8" fillId="0" borderId="29" xfId="70" applyNumberFormat="1" applyFont="1" applyFill="1" applyBorder="1" applyAlignment="1">
      <alignment horizontal="center"/>
      <protection/>
    </xf>
    <xf numFmtId="0" fontId="3" fillId="0" borderId="27" xfId="36" applyFont="1" applyFill="1" applyBorder="1" applyAlignment="1">
      <alignment horizontal="center" vertical="center" wrapText="1"/>
      <protection/>
    </xf>
    <xf numFmtId="0" fontId="3" fillId="0" borderId="19" xfId="36" applyFont="1" applyFill="1" applyBorder="1" applyAlignment="1">
      <alignment horizontal="center" vertical="center" wrapText="1"/>
      <protection/>
    </xf>
    <xf numFmtId="0" fontId="22" fillId="0" borderId="27" xfId="36" applyFont="1" applyFill="1" applyBorder="1" applyAlignment="1">
      <alignment horizontal="left" vertical="center" wrapText="1"/>
      <protection/>
    </xf>
    <xf numFmtId="0" fontId="22" fillId="0" borderId="19" xfId="36" applyFont="1" applyFill="1" applyBorder="1" applyAlignment="1">
      <alignment horizontal="left" vertical="center" wrapText="1"/>
      <protection/>
    </xf>
    <xf numFmtId="0" fontId="29" fillId="2" borderId="0" xfId="0" applyFont="1" applyFill="1" applyBorder="1" applyAlignment="1">
      <alignment horizontal="left" wrapText="1"/>
    </xf>
    <xf numFmtId="0" fontId="22" fillId="0" borderId="27" xfId="36" applyFont="1" applyFill="1" applyBorder="1" applyAlignment="1">
      <alignment horizontal="center" vertical="center" wrapText="1"/>
      <protection/>
    </xf>
    <xf numFmtId="0" fontId="22" fillId="0" borderId="17" xfId="36" applyFont="1" applyFill="1" applyBorder="1" applyAlignment="1">
      <alignment horizontal="center" vertical="center" wrapText="1"/>
      <protection/>
    </xf>
    <xf numFmtId="0" fontId="22" fillId="0" borderId="19" xfId="36" applyFont="1" applyFill="1" applyBorder="1" applyAlignment="1">
      <alignment horizontal="center" vertical="center" wrapText="1"/>
      <protection/>
    </xf>
    <xf numFmtId="0" fontId="8" fillId="0" borderId="27" xfId="36" applyFont="1" applyFill="1" applyBorder="1" applyAlignment="1">
      <alignment horizontal="center" vertical="center" wrapText="1"/>
      <protection/>
    </xf>
    <xf numFmtId="0" fontId="8" fillId="0" borderId="19" xfId="36" applyFont="1" applyFill="1" applyBorder="1" applyAlignment="1">
      <alignment horizontal="center" vertical="center" wrapText="1"/>
      <protection/>
    </xf>
    <xf numFmtId="0" fontId="70" fillId="0" borderId="12" xfId="69" applyFont="1" applyFill="1" applyBorder="1" applyAlignment="1">
      <alignment horizontal="left" vertical="center" wrapText="1"/>
      <protection/>
    </xf>
    <xf numFmtId="3" fontId="20" fillId="0" borderId="35" xfId="35" applyNumberFormat="1" applyFont="1" applyFill="1" applyBorder="1" applyAlignment="1">
      <alignment horizontal="center" vertical="center" wrapText="1"/>
      <protection/>
    </xf>
    <xf numFmtId="0" fontId="70" fillId="0" borderId="27" xfId="69" applyFont="1" applyFill="1" applyBorder="1" applyAlignment="1">
      <alignment horizontal="left" vertical="center" wrapText="1"/>
      <protection/>
    </xf>
    <xf numFmtId="0" fontId="70" fillId="0" borderId="19" xfId="69" applyFont="1" applyFill="1" applyBorder="1" applyAlignment="1">
      <alignment horizontal="left" vertical="center" wrapText="1"/>
      <protection/>
    </xf>
    <xf numFmtId="0" fontId="8" fillId="0" borderId="43" xfId="35" applyFont="1" applyFill="1" applyBorder="1" applyAlignment="1">
      <alignment horizontal="center" vertical="center" wrapText="1"/>
      <protection/>
    </xf>
    <xf numFmtId="0" fontId="8" fillId="0" borderId="44" xfId="35" applyFont="1" applyFill="1" applyBorder="1" applyAlignment="1">
      <alignment horizontal="center" vertical="center" wrapText="1"/>
      <protection/>
    </xf>
    <xf numFmtId="0" fontId="8" fillId="0" borderId="46" xfId="35" applyFont="1" applyFill="1" applyBorder="1" applyAlignment="1">
      <alignment horizontal="center" vertical="center" wrapText="1"/>
      <protection/>
    </xf>
    <xf numFmtId="0" fontId="8" fillId="0" borderId="47" xfId="35" applyFont="1" applyFill="1" applyBorder="1" applyAlignment="1">
      <alignment horizontal="center" vertical="center" wrapText="1"/>
      <protection/>
    </xf>
    <xf numFmtId="0" fontId="8" fillId="0" borderId="45" xfId="35" applyFont="1" applyFill="1" applyBorder="1" applyAlignment="1">
      <alignment horizontal="center" vertical="center" wrapText="1"/>
      <protection/>
    </xf>
    <xf numFmtId="0" fontId="8" fillId="0" borderId="18" xfId="35" applyFont="1" applyFill="1" applyBorder="1" applyAlignment="1">
      <alignment horizontal="center" vertical="center" wrapText="1"/>
      <protection/>
    </xf>
    <xf numFmtId="0" fontId="71" fillId="0" borderId="12" xfId="35" applyFont="1" applyFill="1" applyBorder="1" applyAlignment="1">
      <alignment horizontal="center" vertical="center" textRotation="89"/>
      <protection/>
    </xf>
    <xf numFmtId="0" fontId="70" fillId="0" borderId="30" xfId="35" applyFont="1" applyFill="1" applyBorder="1" applyAlignment="1">
      <alignment horizontal="center" vertical="center" wrapText="1"/>
      <protection/>
    </xf>
    <xf numFmtId="0" fontId="70" fillId="0" borderId="42" xfId="35" applyFont="1" applyFill="1" applyBorder="1" applyAlignment="1">
      <alignment horizontal="center" vertical="center" wrapText="1"/>
      <protection/>
    </xf>
    <xf numFmtId="0" fontId="70" fillId="0" borderId="28" xfId="35" applyFont="1" applyFill="1" applyBorder="1" applyAlignment="1">
      <alignment horizontal="center" vertical="center" wrapText="1"/>
      <protection/>
    </xf>
    <xf numFmtId="0" fontId="70" fillId="0" borderId="30" xfId="69" applyFont="1" applyFill="1" applyBorder="1" applyAlignment="1">
      <alignment horizontal="center" vertical="center" wrapText="1"/>
      <protection/>
    </xf>
    <xf numFmtId="0" fontId="70" fillId="0" borderId="42" xfId="69" applyFont="1" applyFill="1" applyBorder="1" applyAlignment="1">
      <alignment horizontal="center" vertical="center" wrapText="1"/>
      <protection/>
    </xf>
    <xf numFmtId="0" fontId="70" fillId="0" borderId="28" xfId="69" applyFont="1" applyFill="1" applyBorder="1" applyAlignment="1">
      <alignment horizontal="center" vertical="center" wrapText="1"/>
      <protection/>
    </xf>
    <xf numFmtId="0" fontId="20" fillId="0" borderId="27" xfId="36" applyFont="1" applyFill="1" applyBorder="1" applyAlignment="1">
      <alignment horizontal="center" vertical="center" wrapText="1"/>
      <protection/>
    </xf>
    <xf numFmtId="0" fontId="20" fillId="0" borderId="19" xfId="36" applyFont="1" applyFill="1" applyBorder="1" applyAlignment="1">
      <alignment horizontal="center" vertical="center" wrapText="1"/>
      <protection/>
    </xf>
    <xf numFmtId="0" fontId="22" fillId="0" borderId="12" xfId="36" applyFont="1" applyFill="1" applyBorder="1" applyAlignment="1">
      <alignment horizontal="center" vertical="center" wrapText="1"/>
      <protection/>
    </xf>
    <xf numFmtId="0" fontId="22" fillId="0" borderId="30" xfId="36" applyFont="1" applyFill="1" applyBorder="1" applyAlignment="1">
      <alignment horizontal="center" vertical="center" wrapText="1"/>
      <protection/>
    </xf>
    <xf numFmtId="0" fontId="22" fillId="0" borderId="28" xfId="36" applyFont="1" applyFill="1" applyBorder="1" applyAlignment="1">
      <alignment horizontal="center" vertical="center" wrapText="1"/>
      <protection/>
    </xf>
    <xf numFmtId="0" fontId="8" fillId="0" borderId="27" xfId="36" applyFont="1" applyFill="1" applyBorder="1" applyAlignment="1">
      <alignment horizontal="center" vertical="top" wrapText="1"/>
      <protection/>
    </xf>
    <xf numFmtId="0" fontId="8" fillId="0" borderId="19" xfId="36" applyFont="1" applyFill="1" applyBorder="1" applyAlignment="1">
      <alignment horizontal="center" vertical="top" wrapText="1"/>
      <protection/>
    </xf>
    <xf numFmtId="0" fontId="29" fillId="0" borderId="0" xfId="35" applyFont="1" applyFill="1" applyBorder="1" applyAlignment="1">
      <alignment vertical="center" wrapText="1"/>
      <protection/>
    </xf>
    <xf numFmtId="0" fontId="70" fillId="0" borderId="27" xfId="35" applyFont="1" applyFill="1" applyBorder="1" applyAlignment="1">
      <alignment horizontal="left" vertical="center" wrapText="1"/>
      <protection/>
    </xf>
    <xf numFmtId="0" fontId="70" fillId="0" borderId="19" xfId="35" applyFont="1" applyFill="1" applyBorder="1" applyAlignment="1">
      <alignment horizontal="left" vertical="center" wrapText="1"/>
      <protection/>
    </xf>
    <xf numFmtId="0" fontId="70" fillId="0" borderId="27" xfId="35" applyFont="1" applyFill="1" applyBorder="1" applyAlignment="1">
      <alignment horizontal="left" vertical="top" wrapText="1"/>
      <protection/>
    </xf>
    <xf numFmtId="0" fontId="70" fillId="0" borderId="17" xfId="35" applyFont="1" applyFill="1" applyBorder="1" applyAlignment="1">
      <alignment horizontal="left" vertical="top" wrapText="1"/>
      <protection/>
    </xf>
    <xf numFmtId="0" fontId="70" fillId="0" borderId="19" xfId="35" applyFont="1" applyFill="1" applyBorder="1" applyAlignment="1">
      <alignment horizontal="left" vertical="top" wrapText="1"/>
      <protection/>
    </xf>
    <xf numFmtId="0" fontId="29" fillId="0" borderId="0" xfId="0" applyFont="1" applyFill="1" applyBorder="1" applyAlignment="1">
      <alignment horizontal="left" vertical="top" wrapText="1"/>
    </xf>
    <xf numFmtId="0" fontId="8" fillId="0" borderId="0" xfId="35" applyFont="1" applyFill="1" applyBorder="1" applyAlignment="1">
      <alignment horizontal="left"/>
      <protection/>
    </xf>
    <xf numFmtId="0" fontId="8" fillId="0" borderId="29" xfId="35" applyFont="1" applyFill="1" applyBorder="1" applyAlignment="1">
      <alignment horizontal="left"/>
      <protection/>
    </xf>
    <xf numFmtId="0" fontId="70" fillId="0" borderId="12" xfId="35" applyFont="1" applyFill="1" applyBorder="1" applyAlignment="1">
      <alignment horizontal="left" vertical="center" wrapText="1"/>
      <protection/>
    </xf>
    <xf numFmtId="0" fontId="70" fillId="0" borderId="30" xfId="35" applyFont="1" applyFill="1" applyBorder="1" applyAlignment="1">
      <alignment horizontal="left" vertical="center" wrapText="1"/>
      <protection/>
    </xf>
    <xf numFmtId="0" fontId="70" fillId="0" borderId="28" xfId="35" applyFont="1" applyFill="1" applyBorder="1" applyAlignment="1">
      <alignment horizontal="left" vertical="center" wrapText="1"/>
      <protection/>
    </xf>
    <xf numFmtId="0" fontId="70" fillId="0" borderId="27" xfId="35" applyFont="1" applyFill="1" applyBorder="1" applyAlignment="1">
      <alignment horizontal="left" vertical="center"/>
      <protection/>
    </xf>
    <xf numFmtId="0" fontId="70" fillId="0" borderId="19" xfId="35" applyFont="1" applyFill="1" applyBorder="1" applyAlignment="1">
      <alignment horizontal="left" vertical="center"/>
      <protection/>
    </xf>
    <xf numFmtId="0" fontId="21" fillId="0" borderId="30" xfId="36" applyFont="1" applyFill="1" applyBorder="1" applyAlignment="1">
      <alignment horizontal="center" vertical="center" wrapText="1"/>
      <protection/>
    </xf>
    <xf numFmtId="0" fontId="21" fillId="0" borderId="42" xfId="36" applyFont="1" applyFill="1" applyBorder="1" applyAlignment="1">
      <alignment horizontal="center" vertical="center" wrapText="1"/>
      <protection/>
    </xf>
    <xf numFmtId="0" fontId="21" fillId="0" borderId="28" xfId="36" applyFont="1" applyFill="1" applyBorder="1" applyAlignment="1">
      <alignment horizontal="center" vertical="center" wrapText="1"/>
      <protection/>
    </xf>
    <xf numFmtId="0" fontId="22" fillId="0" borderId="44" xfId="36" applyFont="1" applyFill="1" applyBorder="1" applyAlignment="1">
      <alignment horizontal="center" vertical="center" wrapText="1"/>
      <protection/>
    </xf>
    <xf numFmtId="0" fontId="22" fillId="0" borderId="18" xfId="36" applyFont="1" applyFill="1" applyBorder="1" applyAlignment="1">
      <alignment horizontal="center" vertical="center" wrapText="1"/>
      <protection/>
    </xf>
    <xf numFmtId="49" fontId="70" fillId="0" borderId="12" xfId="69" applyNumberFormat="1" applyFont="1" applyFill="1" applyBorder="1" applyAlignment="1">
      <alignment horizontal="left" vertical="center" wrapText="1"/>
      <protection/>
    </xf>
    <xf numFmtId="0" fontId="70" fillId="0" borderId="17" xfId="69" applyFont="1" applyFill="1" applyBorder="1" applyAlignment="1">
      <alignment horizontal="left" vertical="center" wrapText="1"/>
      <protection/>
    </xf>
    <xf numFmtId="0" fontId="20" fillId="0" borderId="30" xfId="36" applyFont="1" applyFill="1" applyBorder="1" applyAlignment="1">
      <alignment horizontal="center" vertical="center" wrapText="1"/>
      <protection/>
    </xf>
    <xf numFmtId="0" fontId="20" fillId="0" borderId="42" xfId="36" applyFont="1" applyFill="1" applyBorder="1" applyAlignment="1">
      <alignment horizontal="center" vertical="center" wrapText="1"/>
      <protection/>
    </xf>
    <xf numFmtId="0" fontId="20" fillId="0" borderId="28" xfId="36" applyFont="1" applyFill="1" applyBorder="1" applyAlignment="1">
      <alignment horizontal="center" vertical="center" wrapText="1"/>
      <protection/>
    </xf>
    <xf numFmtId="0" fontId="70" fillId="0" borderId="17" xfId="35" applyFont="1" applyFill="1" applyBorder="1" applyAlignment="1">
      <alignment horizontal="left" vertical="center" wrapText="1"/>
      <protection/>
    </xf>
    <xf numFmtId="0" fontId="70" fillId="0" borderId="45" xfId="35" applyFont="1" applyFill="1" applyBorder="1" applyAlignment="1">
      <alignment horizontal="left" vertical="center" wrapText="1"/>
      <protection/>
    </xf>
    <xf numFmtId="0" fontId="70" fillId="0" borderId="29" xfId="35" applyFont="1" applyFill="1" applyBorder="1" applyAlignment="1">
      <alignment horizontal="left" vertical="center" wrapText="1"/>
      <protection/>
    </xf>
    <xf numFmtId="0" fontId="70" fillId="0" borderId="27" xfId="35" applyFont="1" applyFill="1" applyBorder="1" applyAlignment="1">
      <alignment vertical="center" wrapText="1"/>
      <protection/>
    </xf>
    <xf numFmtId="0" fontId="70" fillId="0" borderId="17" xfId="35" applyFont="1" applyFill="1" applyBorder="1" applyAlignment="1">
      <alignment vertical="center" wrapText="1"/>
      <protection/>
    </xf>
    <xf numFmtId="0" fontId="70" fillId="0" borderId="19" xfId="35" applyFont="1" applyFill="1" applyBorder="1" applyAlignment="1">
      <alignment vertical="center" wrapText="1"/>
      <protection/>
    </xf>
    <xf numFmtId="0" fontId="70" fillId="0" borderId="12" xfId="35" applyFont="1" applyFill="1" applyBorder="1" applyAlignment="1">
      <alignment horizontal="center" vertical="center" wrapText="1"/>
      <protection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Copy of f1s_Шаблон ф" xfId="33"/>
    <cellStyle name="Normal_Copy of f8r_Шаблон ф" xfId="34"/>
    <cellStyle name="Normal_бланк формы 6 рай на 2003 год" xfId="35"/>
    <cellStyle name="Normal_Таблица ВС РФ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 2 2" xfId="58"/>
    <cellStyle name="Обычный 2 3" xfId="59"/>
    <cellStyle name="Обычный 3" xfId="60"/>
    <cellStyle name="Обычный 4" xfId="61"/>
    <cellStyle name="Обычный 4 2" xfId="62"/>
    <cellStyle name="Обычный 5" xfId="63"/>
    <cellStyle name="Обычный 6" xfId="64"/>
    <cellStyle name="Обычный 7" xfId="65"/>
    <cellStyle name="Обычный 8" xfId="66"/>
    <cellStyle name="Обычный 9" xfId="67"/>
    <cellStyle name="Обычный_Шаблон формы 1 (исправления на 2003)" xfId="68"/>
    <cellStyle name="Обычный_Шаблон формы №6-бмс_2003" xfId="69"/>
    <cellStyle name="Обычный_Шаблон формы №8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381000</xdr:colOff>
      <xdr:row>0</xdr:row>
      <xdr:rowOff>0</xdr:rowOff>
    </xdr:from>
    <xdr:to>
      <xdr:col>3</xdr:col>
      <xdr:colOff>38100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19250" y="0"/>
          <a:ext cx="2876550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Кодировка категорий судов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Президиум Верховного суда Российской Федерации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Судебная Коллегия Верховного Суда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Суд уровня субъекта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Районный суд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 Мировой судья 
</a:t>
          </a:r>
        </a:p>
      </xdr:txBody>
    </xdr:sp>
    <xdr:clientData/>
  </xdr:twoCellAnchor>
  <xdr:twoCellAnchor>
    <xdr:from>
      <xdr:col>2</xdr:col>
      <xdr:colOff>381000</xdr:colOff>
      <xdr:row>0</xdr:row>
      <xdr:rowOff>0</xdr:rowOff>
    </xdr:from>
    <xdr:to>
      <xdr:col>3</xdr:col>
      <xdr:colOff>38100</xdr:colOff>
      <xdr:row>0</xdr:row>
      <xdr:rowOff>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1619250" y="0"/>
          <a:ext cx="2876550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Кодировка категорий судов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Президиум Верховного суда Российской Федерации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Судебная Коллегия Верховного Суда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Суд уровня субъекта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Районный суд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 Мировой судья 
</a:t>
          </a:r>
        </a:p>
      </xdr:txBody>
    </xdr:sp>
    <xdr:clientData/>
  </xdr:twoCellAnchor>
  <xdr:twoCellAnchor>
    <xdr:from>
      <xdr:col>2</xdr:col>
      <xdr:colOff>381000</xdr:colOff>
      <xdr:row>0</xdr:row>
      <xdr:rowOff>0</xdr:rowOff>
    </xdr:from>
    <xdr:to>
      <xdr:col>3</xdr:col>
      <xdr:colOff>38100</xdr:colOff>
      <xdr:row>0</xdr:row>
      <xdr:rowOff>0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1619250" y="0"/>
          <a:ext cx="2876550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Кодировка категорий судов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Президиум Верховного суда Российской Федерации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Судебная Коллегия Верховного Суда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Суд уровня субъекта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Районный суд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 Мировой судья 
</a:t>
          </a:r>
        </a:p>
      </xdr:txBody>
    </xdr:sp>
    <xdr:clientData/>
  </xdr:twoCellAnchor>
  <xdr:twoCellAnchor>
    <xdr:from>
      <xdr:col>2</xdr:col>
      <xdr:colOff>381000</xdr:colOff>
      <xdr:row>0</xdr:row>
      <xdr:rowOff>0</xdr:rowOff>
    </xdr:from>
    <xdr:to>
      <xdr:col>3</xdr:col>
      <xdr:colOff>38100</xdr:colOff>
      <xdr:row>0</xdr:row>
      <xdr:rowOff>0</xdr:rowOff>
    </xdr:to>
    <xdr:sp>
      <xdr:nvSpPr>
        <xdr:cNvPr id="4" name="Text Box 10"/>
        <xdr:cNvSpPr txBox="1">
          <a:spLocks noChangeArrowheads="1"/>
        </xdr:cNvSpPr>
      </xdr:nvSpPr>
      <xdr:spPr>
        <a:xfrm>
          <a:off x="1619250" y="0"/>
          <a:ext cx="2876550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Кодировка категорий судов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Президиум Верховного суда Российской Федерации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Судебная Коллегия Верховного Суда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Суд уровня субъекта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Районный суд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 Мировой судья 
</a:t>
          </a:r>
        </a:p>
      </xdr:txBody>
    </xdr:sp>
    <xdr:clientData/>
  </xdr:twoCellAnchor>
  <xdr:twoCellAnchor>
    <xdr:from>
      <xdr:col>33</xdr:col>
      <xdr:colOff>0</xdr:colOff>
      <xdr:row>1</xdr:row>
      <xdr:rowOff>9525</xdr:rowOff>
    </xdr:from>
    <xdr:to>
      <xdr:col>33</xdr:col>
      <xdr:colOff>0</xdr:colOff>
      <xdr:row>1</xdr:row>
      <xdr:rowOff>9525</xdr:rowOff>
    </xdr:to>
    <xdr:sp>
      <xdr:nvSpPr>
        <xdr:cNvPr id="5" name="Line 11"/>
        <xdr:cNvSpPr>
          <a:spLocks/>
        </xdr:cNvSpPr>
      </xdr:nvSpPr>
      <xdr:spPr>
        <a:xfrm>
          <a:off x="32156400" y="17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1</xdr:row>
      <xdr:rowOff>9525</xdr:rowOff>
    </xdr:from>
    <xdr:to>
      <xdr:col>33</xdr:col>
      <xdr:colOff>0</xdr:colOff>
      <xdr:row>1</xdr:row>
      <xdr:rowOff>9525</xdr:rowOff>
    </xdr:to>
    <xdr:sp>
      <xdr:nvSpPr>
        <xdr:cNvPr id="6" name="Line 12"/>
        <xdr:cNvSpPr>
          <a:spLocks/>
        </xdr:cNvSpPr>
      </xdr:nvSpPr>
      <xdr:spPr>
        <a:xfrm>
          <a:off x="32156400" y="17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1</xdr:row>
      <xdr:rowOff>9525</xdr:rowOff>
    </xdr:from>
    <xdr:to>
      <xdr:col>33</xdr:col>
      <xdr:colOff>0</xdr:colOff>
      <xdr:row>1</xdr:row>
      <xdr:rowOff>9525</xdr:rowOff>
    </xdr:to>
    <xdr:sp>
      <xdr:nvSpPr>
        <xdr:cNvPr id="7" name="Line 13"/>
        <xdr:cNvSpPr>
          <a:spLocks/>
        </xdr:cNvSpPr>
      </xdr:nvSpPr>
      <xdr:spPr>
        <a:xfrm>
          <a:off x="32156400" y="17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1</xdr:row>
      <xdr:rowOff>9525</xdr:rowOff>
    </xdr:from>
    <xdr:to>
      <xdr:col>33</xdr:col>
      <xdr:colOff>0</xdr:colOff>
      <xdr:row>1</xdr:row>
      <xdr:rowOff>9525</xdr:rowOff>
    </xdr:to>
    <xdr:sp>
      <xdr:nvSpPr>
        <xdr:cNvPr id="8" name="Line 14"/>
        <xdr:cNvSpPr>
          <a:spLocks/>
        </xdr:cNvSpPr>
      </xdr:nvSpPr>
      <xdr:spPr>
        <a:xfrm>
          <a:off x="32156400" y="17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1</xdr:row>
      <xdr:rowOff>9525</xdr:rowOff>
    </xdr:from>
    <xdr:to>
      <xdr:col>33</xdr:col>
      <xdr:colOff>0</xdr:colOff>
      <xdr:row>1</xdr:row>
      <xdr:rowOff>9525</xdr:rowOff>
    </xdr:to>
    <xdr:sp>
      <xdr:nvSpPr>
        <xdr:cNvPr id="9" name="Line 15"/>
        <xdr:cNvSpPr>
          <a:spLocks/>
        </xdr:cNvSpPr>
      </xdr:nvSpPr>
      <xdr:spPr>
        <a:xfrm>
          <a:off x="32156400" y="17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1</xdr:row>
      <xdr:rowOff>9525</xdr:rowOff>
    </xdr:from>
    <xdr:to>
      <xdr:col>33</xdr:col>
      <xdr:colOff>0</xdr:colOff>
      <xdr:row>1</xdr:row>
      <xdr:rowOff>9525</xdr:rowOff>
    </xdr:to>
    <xdr:sp>
      <xdr:nvSpPr>
        <xdr:cNvPr id="10" name="Line 16"/>
        <xdr:cNvSpPr>
          <a:spLocks/>
        </xdr:cNvSpPr>
      </xdr:nvSpPr>
      <xdr:spPr>
        <a:xfrm>
          <a:off x="32156400" y="17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6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9782175" y="419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2" name="Line 4"/>
        <xdr:cNvSpPr>
          <a:spLocks/>
        </xdr:cNvSpPr>
      </xdr:nvSpPr>
      <xdr:spPr>
        <a:xfrm>
          <a:off x="9782175" y="1239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3" name="Line 10"/>
        <xdr:cNvSpPr>
          <a:spLocks/>
        </xdr:cNvSpPr>
      </xdr:nvSpPr>
      <xdr:spPr>
        <a:xfrm>
          <a:off x="1609725" y="1108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4" name="Line 11"/>
        <xdr:cNvSpPr>
          <a:spLocks/>
        </xdr:cNvSpPr>
      </xdr:nvSpPr>
      <xdr:spPr>
        <a:xfrm>
          <a:off x="1609725" y="1108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5" name="Line 12"/>
        <xdr:cNvSpPr>
          <a:spLocks/>
        </xdr:cNvSpPr>
      </xdr:nvSpPr>
      <xdr:spPr>
        <a:xfrm>
          <a:off x="1609725" y="1108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6" name="Line 13"/>
        <xdr:cNvSpPr>
          <a:spLocks/>
        </xdr:cNvSpPr>
      </xdr:nvSpPr>
      <xdr:spPr>
        <a:xfrm>
          <a:off x="1609725" y="1108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7" name="Line 14"/>
        <xdr:cNvSpPr>
          <a:spLocks/>
        </xdr:cNvSpPr>
      </xdr:nvSpPr>
      <xdr:spPr>
        <a:xfrm>
          <a:off x="1609725" y="1108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8" name="Line 15"/>
        <xdr:cNvSpPr>
          <a:spLocks/>
        </xdr:cNvSpPr>
      </xdr:nvSpPr>
      <xdr:spPr>
        <a:xfrm>
          <a:off x="1609725" y="1108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9" name="Line 16"/>
        <xdr:cNvSpPr>
          <a:spLocks/>
        </xdr:cNvSpPr>
      </xdr:nvSpPr>
      <xdr:spPr>
        <a:xfrm>
          <a:off x="1609725" y="1108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0" name="Line 17"/>
        <xdr:cNvSpPr>
          <a:spLocks/>
        </xdr:cNvSpPr>
      </xdr:nvSpPr>
      <xdr:spPr>
        <a:xfrm>
          <a:off x="1609725" y="1108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1" name="Line 18"/>
        <xdr:cNvSpPr>
          <a:spLocks/>
        </xdr:cNvSpPr>
      </xdr:nvSpPr>
      <xdr:spPr>
        <a:xfrm>
          <a:off x="1609725" y="1108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2" name="Line 19"/>
        <xdr:cNvSpPr>
          <a:spLocks/>
        </xdr:cNvSpPr>
      </xdr:nvSpPr>
      <xdr:spPr>
        <a:xfrm>
          <a:off x="1609725" y="1108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3" name="Line 20"/>
        <xdr:cNvSpPr>
          <a:spLocks/>
        </xdr:cNvSpPr>
      </xdr:nvSpPr>
      <xdr:spPr>
        <a:xfrm>
          <a:off x="1609725" y="1108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4" name="Line 21"/>
        <xdr:cNvSpPr>
          <a:spLocks/>
        </xdr:cNvSpPr>
      </xdr:nvSpPr>
      <xdr:spPr>
        <a:xfrm>
          <a:off x="1609725" y="1108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5" name="Line 10"/>
        <xdr:cNvSpPr>
          <a:spLocks/>
        </xdr:cNvSpPr>
      </xdr:nvSpPr>
      <xdr:spPr>
        <a:xfrm>
          <a:off x="1609725" y="1174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6" name="Line 11"/>
        <xdr:cNvSpPr>
          <a:spLocks/>
        </xdr:cNvSpPr>
      </xdr:nvSpPr>
      <xdr:spPr>
        <a:xfrm>
          <a:off x="1609725" y="1174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7" name="Line 12"/>
        <xdr:cNvSpPr>
          <a:spLocks/>
        </xdr:cNvSpPr>
      </xdr:nvSpPr>
      <xdr:spPr>
        <a:xfrm>
          <a:off x="1609725" y="1174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8" name="Line 13"/>
        <xdr:cNvSpPr>
          <a:spLocks/>
        </xdr:cNvSpPr>
      </xdr:nvSpPr>
      <xdr:spPr>
        <a:xfrm>
          <a:off x="1609725" y="1174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9" name="Line 14"/>
        <xdr:cNvSpPr>
          <a:spLocks/>
        </xdr:cNvSpPr>
      </xdr:nvSpPr>
      <xdr:spPr>
        <a:xfrm>
          <a:off x="1609725" y="1174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0" name="Line 15"/>
        <xdr:cNvSpPr>
          <a:spLocks/>
        </xdr:cNvSpPr>
      </xdr:nvSpPr>
      <xdr:spPr>
        <a:xfrm>
          <a:off x="1609725" y="1174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1" name="Line 16"/>
        <xdr:cNvSpPr>
          <a:spLocks/>
        </xdr:cNvSpPr>
      </xdr:nvSpPr>
      <xdr:spPr>
        <a:xfrm>
          <a:off x="1609725" y="1174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2" name="Line 17"/>
        <xdr:cNvSpPr>
          <a:spLocks/>
        </xdr:cNvSpPr>
      </xdr:nvSpPr>
      <xdr:spPr>
        <a:xfrm>
          <a:off x="1609725" y="1174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3" name="Line 18"/>
        <xdr:cNvSpPr>
          <a:spLocks/>
        </xdr:cNvSpPr>
      </xdr:nvSpPr>
      <xdr:spPr>
        <a:xfrm>
          <a:off x="1609725" y="1174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4" name="Line 19"/>
        <xdr:cNvSpPr>
          <a:spLocks/>
        </xdr:cNvSpPr>
      </xdr:nvSpPr>
      <xdr:spPr>
        <a:xfrm>
          <a:off x="1609725" y="1174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5" name="Line 20"/>
        <xdr:cNvSpPr>
          <a:spLocks/>
        </xdr:cNvSpPr>
      </xdr:nvSpPr>
      <xdr:spPr>
        <a:xfrm>
          <a:off x="1609725" y="1174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6" name="Line 21"/>
        <xdr:cNvSpPr>
          <a:spLocks/>
        </xdr:cNvSpPr>
      </xdr:nvSpPr>
      <xdr:spPr>
        <a:xfrm>
          <a:off x="1609725" y="1174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7" name="Line 10"/>
        <xdr:cNvSpPr>
          <a:spLocks/>
        </xdr:cNvSpPr>
      </xdr:nvSpPr>
      <xdr:spPr>
        <a:xfrm>
          <a:off x="1609725" y="1174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8" name="Line 11"/>
        <xdr:cNvSpPr>
          <a:spLocks/>
        </xdr:cNvSpPr>
      </xdr:nvSpPr>
      <xdr:spPr>
        <a:xfrm>
          <a:off x="1609725" y="1174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9" name="Line 12"/>
        <xdr:cNvSpPr>
          <a:spLocks/>
        </xdr:cNvSpPr>
      </xdr:nvSpPr>
      <xdr:spPr>
        <a:xfrm>
          <a:off x="1609725" y="1174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30" name="Line 13"/>
        <xdr:cNvSpPr>
          <a:spLocks/>
        </xdr:cNvSpPr>
      </xdr:nvSpPr>
      <xdr:spPr>
        <a:xfrm>
          <a:off x="1609725" y="1174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31" name="Line 14"/>
        <xdr:cNvSpPr>
          <a:spLocks/>
        </xdr:cNvSpPr>
      </xdr:nvSpPr>
      <xdr:spPr>
        <a:xfrm>
          <a:off x="1609725" y="1174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32" name="Line 15"/>
        <xdr:cNvSpPr>
          <a:spLocks/>
        </xdr:cNvSpPr>
      </xdr:nvSpPr>
      <xdr:spPr>
        <a:xfrm>
          <a:off x="1609725" y="1174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33" name="Line 16"/>
        <xdr:cNvSpPr>
          <a:spLocks/>
        </xdr:cNvSpPr>
      </xdr:nvSpPr>
      <xdr:spPr>
        <a:xfrm>
          <a:off x="1609725" y="1174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34" name="Line 17"/>
        <xdr:cNvSpPr>
          <a:spLocks/>
        </xdr:cNvSpPr>
      </xdr:nvSpPr>
      <xdr:spPr>
        <a:xfrm>
          <a:off x="1609725" y="1174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35" name="Line 18"/>
        <xdr:cNvSpPr>
          <a:spLocks/>
        </xdr:cNvSpPr>
      </xdr:nvSpPr>
      <xdr:spPr>
        <a:xfrm>
          <a:off x="1609725" y="1174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36" name="Line 19"/>
        <xdr:cNvSpPr>
          <a:spLocks/>
        </xdr:cNvSpPr>
      </xdr:nvSpPr>
      <xdr:spPr>
        <a:xfrm>
          <a:off x="1609725" y="1174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37" name="Line 20"/>
        <xdr:cNvSpPr>
          <a:spLocks/>
        </xdr:cNvSpPr>
      </xdr:nvSpPr>
      <xdr:spPr>
        <a:xfrm>
          <a:off x="1609725" y="1174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38" name="Line 21"/>
        <xdr:cNvSpPr>
          <a:spLocks/>
        </xdr:cNvSpPr>
      </xdr:nvSpPr>
      <xdr:spPr>
        <a:xfrm>
          <a:off x="1609725" y="1174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39" name="Line 10"/>
        <xdr:cNvSpPr>
          <a:spLocks/>
        </xdr:cNvSpPr>
      </xdr:nvSpPr>
      <xdr:spPr>
        <a:xfrm>
          <a:off x="1609725" y="1239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40" name="Line 11"/>
        <xdr:cNvSpPr>
          <a:spLocks/>
        </xdr:cNvSpPr>
      </xdr:nvSpPr>
      <xdr:spPr>
        <a:xfrm>
          <a:off x="1609725" y="1239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41" name="Line 12"/>
        <xdr:cNvSpPr>
          <a:spLocks/>
        </xdr:cNvSpPr>
      </xdr:nvSpPr>
      <xdr:spPr>
        <a:xfrm>
          <a:off x="1609725" y="1239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42" name="Line 13"/>
        <xdr:cNvSpPr>
          <a:spLocks/>
        </xdr:cNvSpPr>
      </xdr:nvSpPr>
      <xdr:spPr>
        <a:xfrm>
          <a:off x="1609725" y="1239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43" name="Line 14"/>
        <xdr:cNvSpPr>
          <a:spLocks/>
        </xdr:cNvSpPr>
      </xdr:nvSpPr>
      <xdr:spPr>
        <a:xfrm>
          <a:off x="1609725" y="1239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44" name="Line 15"/>
        <xdr:cNvSpPr>
          <a:spLocks/>
        </xdr:cNvSpPr>
      </xdr:nvSpPr>
      <xdr:spPr>
        <a:xfrm>
          <a:off x="1609725" y="1239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45" name="Line 16"/>
        <xdr:cNvSpPr>
          <a:spLocks/>
        </xdr:cNvSpPr>
      </xdr:nvSpPr>
      <xdr:spPr>
        <a:xfrm>
          <a:off x="1609725" y="1239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46" name="Line 17"/>
        <xdr:cNvSpPr>
          <a:spLocks/>
        </xdr:cNvSpPr>
      </xdr:nvSpPr>
      <xdr:spPr>
        <a:xfrm>
          <a:off x="1609725" y="1239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47" name="Line 18"/>
        <xdr:cNvSpPr>
          <a:spLocks/>
        </xdr:cNvSpPr>
      </xdr:nvSpPr>
      <xdr:spPr>
        <a:xfrm>
          <a:off x="1609725" y="1239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48" name="Line 19"/>
        <xdr:cNvSpPr>
          <a:spLocks/>
        </xdr:cNvSpPr>
      </xdr:nvSpPr>
      <xdr:spPr>
        <a:xfrm>
          <a:off x="1609725" y="1239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49" name="Line 20"/>
        <xdr:cNvSpPr>
          <a:spLocks/>
        </xdr:cNvSpPr>
      </xdr:nvSpPr>
      <xdr:spPr>
        <a:xfrm>
          <a:off x="1609725" y="1239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50" name="Line 21"/>
        <xdr:cNvSpPr>
          <a:spLocks/>
        </xdr:cNvSpPr>
      </xdr:nvSpPr>
      <xdr:spPr>
        <a:xfrm>
          <a:off x="1609725" y="1239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51" name="Line 10"/>
        <xdr:cNvSpPr>
          <a:spLocks/>
        </xdr:cNvSpPr>
      </xdr:nvSpPr>
      <xdr:spPr>
        <a:xfrm>
          <a:off x="1609725" y="1174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52" name="Line 11"/>
        <xdr:cNvSpPr>
          <a:spLocks/>
        </xdr:cNvSpPr>
      </xdr:nvSpPr>
      <xdr:spPr>
        <a:xfrm>
          <a:off x="1609725" y="1174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53" name="Line 12"/>
        <xdr:cNvSpPr>
          <a:spLocks/>
        </xdr:cNvSpPr>
      </xdr:nvSpPr>
      <xdr:spPr>
        <a:xfrm>
          <a:off x="1609725" y="1174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54" name="Line 13"/>
        <xdr:cNvSpPr>
          <a:spLocks/>
        </xdr:cNvSpPr>
      </xdr:nvSpPr>
      <xdr:spPr>
        <a:xfrm>
          <a:off x="1609725" y="1174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55" name="Line 14"/>
        <xdr:cNvSpPr>
          <a:spLocks/>
        </xdr:cNvSpPr>
      </xdr:nvSpPr>
      <xdr:spPr>
        <a:xfrm>
          <a:off x="1609725" y="1174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56" name="Line 15"/>
        <xdr:cNvSpPr>
          <a:spLocks/>
        </xdr:cNvSpPr>
      </xdr:nvSpPr>
      <xdr:spPr>
        <a:xfrm>
          <a:off x="1609725" y="1174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57" name="Line 16"/>
        <xdr:cNvSpPr>
          <a:spLocks/>
        </xdr:cNvSpPr>
      </xdr:nvSpPr>
      <xdr:spPr>
        <a:xfrm>
          <a:off x="1609725" y="1174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58" name="Line 17"/>
        <xdr:cNvSpPr>
          <a:spLocks/>
        </xdr:cNvSpPr>
      </xdr:nvSpPr>
      <xdr:spPr>
        <a:xfrm>
          <a:off x="1609725" y="1174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59" name="Line 18"/>
        <xdr:cNvSpPr>
          <a:spLocks/>
        </xdr:cNvSpPr>
      </xdr:nvSpPr>
      <xdr:spPr>
        <a:xfrm>
          <a:off x="1609725" y="1174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60" name="Line 19"/>
        <xdr:cNvSpPr>
          <a:spLocks/>
        </xdr:cNvSpPr>
      </xdr:nvSpPr>
      <xdr:spPr>
        <a:xfrm>
          <a:off x="1609725" y="1174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61" name="Line 20"/>
        <xdr:cNvSpPr>
          <a:spLocks/>
        </xdr:cNvSpPr>
      </xdr:nvSpPr>
      <xdr:spPr>
        <a:xfrm>
          <a:off x="1609725" y="1174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62" name="Line 21"/>
        <xdr:cNvSpPr>
          <a:spLocks/>
        </xdr:cNvSpPr>
      </xdr:nvSpPr>
      <xdr:spPr>
        <a:xfrm>
          <a:off x="1609725" y="1174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63" name="Line 10"/>
        <xdr:cNvSpPr>
          <a:spLocks/>
        </xdr:cNvSpPr>
      </xdr:nvSpPr>
      <xdr:spPr>
        <a:xfrm>
          <a:off x="1609725" y="1239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64" name="Line 11"/>
        <xdr:cNvSpPr>
          <a:spLocks/>
        </xdr:cNvSpPr>
      </xdr:nvSpPr>
      <xdr:spPr>
        <a:xfrm>
          <a:off x="1609725" y="1239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65" name="Line 12"/>
        <xdr:cNvSpPr>
          <a:spLocks/>
        </xdr:cNvSpPr>
      </xdr:nvSpPr>
      <xdr:spPr>
        <a:xfrm>
          <a:off x="1609725" y="1239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66" name="Line 13"/>
        <xdr:cNvSpPr>
          <a:spLocks/>
        </xdr:cNvSpPr>
      </xdr:nvSpPr>
      <xdr:spPr>
        <a:xfrm>
          <a:off x="1609725" y="1239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67" name="Line 14"/>
        <xdr:cNvSpPr>
          <a:spLocks/>
        </xdr:cNvSpPr>
      </xdr:nvSpPr>
      <xdr:spPr>
        <a:xfrm>
          <a:off x="1609725" y="1239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68" name="Line 15"/>
        <xdr:cNvSpPr>
          <a:spLocks/>
        </xdr:cNvSpPr>
      </xdr:nvSpPr>
      <xdr:spPr>
        <a:xfrm>
          <a:off x="1609725" y="1239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69" name="Line 16"/>
        <xdr:cNvSpPr>
          <a:spLocks/>
        </xdr:cNvSpPr>
      </xdr:nvSpPr>
      <xdr:spPr>
        <a:xfrm>
          <a:off x="1609725" y="1239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70" name="Line 17"/>
        <xdr:cNvSpPr>
          <a:spLocks/>
        </xdr:cNvSpPr>
      </xdr:nvSpPr>
      <xdr:spPr>
        <a:xfrm>
          <a:off x="1609725" y="1239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71" name="Line 18"/>
        <xdr:cNvSpPr>
          <a:spLocks/>
        </xdr:cNvSpPr>
      </xdr:nvSpPr>
      <xdr:spPr>
        <a:xfrm>
          <a:off x="1609725" y="1239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72" name="Line 19"/>
        <xdr:cNvSpPr>
          <a:spLocks/>
        </xdr:cNvSpPr>
      </xdr:nvSpPr>
      <xdr:spPr>
        <a:xfrm>
          <a:off x="1609725" y="1239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73" name="Line 20"/>
        <xdr:cNvSpPr>
          <a:spLocks/>
        </xdr:cNvSpPr>
      </xdr:nvSpPr>
      <xdr:spPr>
        <a:xfrm>
          <a:off x="1609725" y="1239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74" name="Line 21"/>
        <xdr:cNvSpPr>
          <a:spLocks/>
        </xdr:cNvSpPr>
      </xdr:nvSpPr>
      <xdr:spPr>
        <a:xfrm>
          <a:off x="1609725" y="1239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39</xdr:row>
      <xdr:rowOff>0</xdr:rowOff>
    </xdr:from>
    <xdr:to>
      <xdr:col>13</xdr:col>
      <xdr:colOff>0</xdr:colOff>
      <xdr:row>39</xdr:row>
      <xdr:rowOff>0</xdr:rowOff>
    </xdr:to>
    <xdr:sp>
      <xdr:nvSpPr>
        <xdr:cNvPr id="75" name="Line 26"/>
        <xdr:cNvSpPr>
          <a:spLocks/>
        </xdr:cNvSpPr>
      </xdr:nvSpPr>
      <xdr:spPr>
        <a:xfrm>
          <a:off x="16849725" y="1664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41</xdr:row>
      <xdr:rowOff>0</xdr:rowOff>
    </xdr:from>
    <xdr:to>
      <xdr:col>13</xdr:col>
      <xdr:colOff>0</xdr:colOff>
      <xdr:row>41</xdr:row>
      <xdr:rowOff>0</xdr:rowOff>
    </xdr:to>
    <xdr:sp>
      <xdr:nvSpPr>
        <xdr:cNvPr id="76" name="Line 39"/>
        <xdr:cNvSpPr>
          <a:spLocks/>
        </xdr:cNvSpPr>
      </xdr:nvSpPr>
      <xdr:spPr>
        <a:xfrm>
          <a:off x="16849725" y="1721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39</xdr:row>
      <xdr:rowOff>0</xdr:rowOff>
    </xdr:from>
    <xdr:to>
      <xdr:col>13</xdr:col>
      <xdr:colOff>0</xdr:colOff>
      <xdr:row>39</xdr:row>
      <xdr:rowOff>0</xdr:rowOff>
    </xdr:to>
    <xdr:sp>
      <xdr:nvSpPr>
        <xdr:cNvPr id="77" name="Line 26"/>
        <xdr:cNvSpPr>
          <a:spLocks/>
        </xdr:cNvSpPr>
      </xdr:nvSpPr>
      <xdr:spPr>
        <a:xfrm>
          <a:off x="16849725" y="1664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41</xdr:row>
      <xdr:rowOff>0</xdr:rowOff>
    </xdr:from>
    <xdr:to>
      <xdr:col>13</xdr:col>
      <xdr:colOff>0</xdr:colOff>
      <xdr:row>41</xdr:row>
      <xdr:rowOff>0</xdr:rowOff>
    </xdr:to>
    <xdr:sp>
      <xdr:nvSpPr>
        <xdr:cNvPr id="78" name="Line 39"/>
        <xdr:cNvSpPr>
          <a:spLocks/>
        </xdr:cNvSpPr>
      </xdr:nvSpPr>
      <xdr:spPr>
        <a:xfrm>
          <a:off x="16849725" y="1721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40</xdr:row>
      <xdr:rowOff>0</xdr:rowOff>
    </xdr:from>
    <xdr:to>
      <xdr:col>13</xdr:col>
      <xdr:colOff>0</xdr:colOff>
      <xdr:row>40</xdr:row>
      <xdr:rowOff>0</xdr:rowOff>
    </xdr:to>
    <xdr:sp>
      <xdr:nvSpPr>
        <xdr:cNvPr id="79" name="Line 26"/>
        <xdr:cNvSpPr>
          <a:spLocks/>
        </xdr:cNvSpPr>
      </xdr:nvSpPr>
      <xdr:spPr>
        <a:xfrm>
          <a:off x="16849725" y="16897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42</xdr:row>
      <xdr:rowOff>0</xdr:rowOff>
    </xdr:from>
    <xdr:to>
      <xdr:col>13</xdr:col>
      <xdr:colOff>0</xdr:colOff>
      <xdr:row>42</xdr:row>
      <xdr:rowOff>0</xdr:rowOff>
    </xdr:to>
    <xdr:sp>
      <xdr:nvSpPr>
        <xdr:cNvPr id="80" name="Line 39"/>
        <xdr:cNvSpPr>
          <a:spLocks/>
        </xdr:cNvSpPr>
      </xdr:nvSpPr>
      <xdr:spPr>
        <a:xfrm>
          <a:off x="16849725" y="17402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40</xdr:row>
      <xdr:rowOff>0</xdr:rowOff>
    </xdr:from>
    <xdr:to>
      <xdr:col>13</xdr:col>
      <xdr:colOff>0</xdr:colOff>
      <xdr:row>40</xdr:row>
      <xdr:rowOff>0</xdr:rowOff>
    </xdr:to>
    <xdr:sp>
      <xdr:nvSpPr>
        <xdr:cNvPr id="81" name="Line 26"/>
        <xdr:cNvSpPr>
          <a:spLocks/>
        </xdr:cNvSpPr>
      </xdr:nvSpPr>
      <xdr:spPr>
        <a:xfrm>
          <a:off x="16849725" y="16897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42</xdr:row>
      <xdr:rowOff>0</xdr:rowOff>
    </xdr:from>
    <xdr:to>
      <xdr:col>13</xdr:col>
      <xdr:colOff>0</xdr:colOff>
      <xdr:row>42</xdr:row>
      <xdr:rowOff>0</xdr:rowOff>
    </xdr:to>
    <xdr:sp>
      <xdr:nvSpPr>
        <xdr:cNvPr id="82" name="Line 39"/>
        <xdr:cNvSpPr>
          <a:spLocks/>
        </xdr:cNvSpPr>
      </xdr:nvSpPr>
      <xdr:spPr>
        <a:xfrm>
          <a:off x="16849725" y="17402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31"/>
    <pageSetUpPr fitToPage="1"/>
  </sheetPr>
  <dimension ref="A1:P38"/>
  <sheetViews>
    <sheetView showGridLines="0" zoomScale="70" zoomScaleNormal="70" zoomScaleSheetLayoutView="100" zoomScalePageLayoutView="0" workbookViewId="0" topLeftCell="A1">
      <selection activeCell="J16" sqref="J16"/>
    </sheetView>
  </sheetViews>
  <sheetFormatPr defaultColWidth="9.140625" defaultRowHeight="12.75"/>
  <cols>
    <col min="1" max="1" width="9.140625" style="32" customWidth="1"/>
    <col min="2" max="2" width="12.8515625" style="32" customWidth="1"/>
    <col min="3" max="3" width="14.00390625" style="32" customWidth="1"/>
    <col min="4" max="4" width="13.7109375" style="32" customWidth="1"/>
    <col min="5" max="5" width="12.140625" style="32" customWidth="1"/>
    <col min="6" max="6" width="12.8515625" style="32" customWidth="1"/>
    <col min="7" max="8" width="13.140625" style="32" customWidth="1"/>
    <col min="9" max="9" width="9.00390625" style="32" customWidth="1"/>
    <col min="10" max="10" width="6.7109375" style="32" customWidth="1"/>
    <col min="11" max="11" width="9.140625" style="32" customWidth="1"/>
    <col min="12" max="12" width="11.57421875" style="32" customWidth="1"/>
    <col min="13" max="13" width="9.140625" style="32" customWidth="1"/>
    <col min="14" max="14" width="12.421875" style="32" customWidth="1"/>
    <col min="15" max="15" width="9.140625" style="32" customWidth="1"/>
    <col min="16" max="16" width="19.7109375" style="32" customWidth="1"/>
    <col min="17" max="16384" width="9.140625" style="32" customWidth="1"/>
  </cols>
  <sheetData>
    <row r="1" spans="1:16" ht="16.5" thickBot="1">
      <c r="A1" s="3" t="str">
        <f>"f6r-"&amp;VLOOKUP(G6,Коды_отчетных_периодов,2,FALSE)&amp;"-"&amp;I6&amp;"-"&amp;VLOOKUP(D21,Коды_судов,2,FALSE)</f>
        <v>f6r-h-2017-155</v>
      </c>
      <c r="B1" s="50"/>
      <c r="P1" s="77">
        <v>42919</v>
      </c>
    </row>
    <row r="2" spans="4:13" ht="13.5" customHeight="1" thickBot="1">
      <c r="D2" s="250" t="s">
        <v>213</v>
      </c>
      <c r="E2" s="251"/>
      <c r="F2" s="251"/>
      <c r="G2" s="251"/>
      <c r="H2" s="251"/>
      <c r="I2" s="251"/>
      <c r="J2" s="251"/>
      <c r="K2" s="251"/>
      <c r="L2" s="252"/>
      <c r="M2" s="51"/>
    </row>
    <row r="3" spans="5:13" ht="13.5" thickBot="1">
      <c r="E3" s="52"/>
      <c r="F3" s="52"/>
      <c r="G3" s="52"/>
      <c r="H3" s="52"/>
      <c r="I3" s="52"/>
      <c r="J3" s="52"/>
      <c r="K3" s="52"/>
      <c r="L3" s="52"/>
      <c r="M3" s="53"/>
    </row>
    <row r="4" spans="4:13" ht="22.5" customHeight="1">
      <c r="D4" s="253" t="s">
        <v>356</v>
      </c>
      <c r="E4" s="254"/>
      <c r="F4" s="254"/>
      <c r="G4" s="254"/>
      <c r="H4" s="254"/>
      <c r="I4" s="254"/>
      <c r="J4" s="254"/>
      <c r="K4" s="254"/>
      <c r="L4" s="255"/>
      <c r="M4" s="51"/>
    </row>
    <row r="5" spans="4:13" ht="18" customHeight="1">
      <c r="D5" s="247"/>
      <c r="E5" s="248"/>
      <c r="F5" s="248"/>
      <c r="G5" s="248"/>
      <c r="H5" s="248"/>
      <c r="I5" s="248"/>
      <c r="J5" s="248"/>
      <c r="K5" s="248"/>
      <c r="L5" s="249"/>
      <c r="M5" s="51"/>
    </row>
    <row r="6" spans="4:14" ht="20.25" customHeight="1" thickBot="1">
      <c r="D6" s="54"/>
      <c r="E6" s="55"/>
      <c r="F6" s="149" t="s">
        <v>214</v>
      </c>
      <c r="G6" s="181">
        <v>6</v>
      </c>
      <c r="H6" s="150" t="s">
        <v>215</v>
      </c>
      <c r="I6" s="181">
        <v>2017</v>
      </c>
      <c r="J6" s="151" t="s">
        <v>216</v>
      </c>
      <c r="K6" s="55"/>
      <c r="L6" s="56"/>
      <c r="M6" s="246" t="str">
        <f>IF(COUNTIF('ФЛК (обязательный)'!A2:A1252,"Неверно!")&gt;0,"Ошибки ФЛК!"," ")</f>
        <v> </v>
      </c>
      <c r="N6" s="288"/>
    </row>
    <row r="7" spans="5:14" ht="15.75">
      <c r="E7" s="51"/>
      <c r="F7" s="51"/>
      <c r="G7" s="51"/>
      <c r="H7" s="51"/>
      <c r="I7" s="51"/>
      <c r="J7" s="51"/>
      <c r="K7" s="51"/>
      <c r="L7" s="51"/>
      <c r="M7" s="289" t="str">
        <f>IF((COUNTIF('ФЛК (информационный)'!G2:G10,"Внести подтверждение к нарушенному информационному ФЛК")&gt;0),"Ошибки инф. ФЛК!"," ")</f>
        <v> </v>
      </c>
      <c r="N7" s="290"/>
    </row>
    <row r="8" spans="1:9" ht="13.5" thickBot="1">
      <c r="A8" s="53"/>
      <c r="B8" s="53"/>
      <c r="C8" s="53"/>
      <c r="D8" s="53"/>
      <c r="E8" s="53"/>
      <c r="F8" s="53"/>
      <c r="G8" s="53"/>
      <c r="H8" s="53"/>
      <c r="I8" s="53"/>
    </row>
    <row r="9" spans="1:15" ht="19.5" customHeight="1" thickBot="1">
      <c r="A9" s="242" t="s">
        <v>217</v>
      </c>
      <c r="B9" s="242"/>
      <c r="C9" s="242"/>
      <c r="D9" s="242" t="s">
        <v>218</v>
      </c>
      <c r="E9" s="242"/>
      <c r="F9" s="242"/>
      <c r="G9" s="242" t="s">
        <v>219</v>
      </c>
      <c r="H9" s="242"/>
      <c r="I9" s="57"/>
      <c r="K9" s="243" t="s">
        <v>117</v>
      </c>
      <c r="L9" s="244"/>
      <c r="M9" s="244"/>
      <c r="N9" s="245"/>
      <c r="O9" s="58"/>
    </row>
    <row r="10" spans="1:14" ht="15" customHeight="1" thickBot="1">
      <c r="A10" s="286" t="s">
        <v>220</v>
      </c>
      <c r="B10" s="286"/>
      <c r="C10" s="286"/>
      <c r="D10" s="286"/>
      <c r="E10" s="286"/>
      <c r="F10" s="286"/>
      <c r="G10" s="286"/>
      <c r="H10" s="286"/>
      <c r="I10" s="59"/>
      <c r="K10" s="270" t="s">
        <v>221</v>
      </c>
      <c r="L10" s="271"/>
      <c r="M10" s="271"/>
      <c r="N10" s="272"/>
    </row>
    <row r="11" spans="1:14" ht="30" customHeight="1" thickBot="1">
      <c r="A11" s="257" t="s">
        <v>253</v>
      </c>
      <c r="B11" s="258"/>
      <c r="C11" s="256"/>
      <c r="D11" s="264" t="s">
        <v>80</v>
      </c>
      <c r="E11" s="265"/>
      <c r="F11" s="266"/>
      <c r="G11" s="267" t="s">
        <v>223</v>
      </c>
      <c r="H11" s="269"/>
      <c r="I11" s="59"/>
      <c r="K11" s="277" t="s">
        <v>535</v>
      </c>
      <c r="L11" s="278"/>
      <c r="M11" s="278"/>
      <c r="N11" s="279"/>
    </row>
    <row r="12" spans="1:14" ht="20.25" customHeight="1" thickBot="1">
      <c r="A12" s="263" t="s">
        <v>108</v>
      </c>
      <c r="B12" s="263"/>
      <c r="C12" s="263"/>
      <c r="D12" s="267" t="s">
        <v>222</v>
      </c>
      <c r="E12" s="268"/>
      <c r="F12" s="269"/>
      <c r="G12" s="273"/>
      <c r="H12" s="274"/>
      <c r="I12" s="59"/>
      <c r="K12" s="280"/>
      <c r="L12" s="281"/>
      <c r="M12" s="281"/>
      <c r="N12" s="282"/>
    </row>
    <row r="13" spans="1:14" ht="21" customHeight="1" thickBot="1">
      <c r="A13" s="263" t="s">
        <v>118</v>
      </c>
      <c r="B13" s="263"/>
      <c r="C13" s="263"/>
      <c r="D13" s="273"/>
      <c r="E13" s="287"/>
      <c r="F13" s="274"/>
      <c r="G13" s="273"/>
      <c r="H13" s="274"/>
      <c r="I13" s="59"/>
      <c r="K13" s="280"/>
      <c r="L13" s="281"/>
      <c r="M13" s="281"/>
      <c r="N13" s="282"/>
    </row>
    <row r="14" spans="1:14" ht="21.75" customHeight="1" thickBot="1">
      <c r="A14" s="262" t="s">
        <v>340</v>
      </c>
      <c r="B14" s="259"/>
      <c r="C14" s="260"/>
      <c r="D14" s="275"/>
      <c r="E14" s="261"/>
      <c r="F14" s="276"/>
      <c r="G14" s="275"/>
      <c r="H14" s="276"/>
      <c r="I14" s="59"/>
      <c r="K14" s="280"/>
      <c r="L14" s="281"/>
      <c r="M14" s="281"/>
      <c r="N14" s="282"/>
    </row>
    <row r="15" spans="1:14" ht="13.5" customHeight="1" thickBot="1">
      <c r="A15" s="263" t="s">
        <v>224</v>
      </c>
      <c r="B15" s="263"/>
      <c r="C15" s="263"/>
      <c r="D15" s="263"/>
      <c r="E15" s="263"/>
      <c r="F15" s="263"/>
      <c r="G15" s="263"/>
      <c r="H15" s="263"/>
      <c r="I15" s="59"/>
      <c r="K15" s="283"/>
      <c r="L15" s="284"/>
      <c r="M15" s="284"/>
      <c r="N15" s="285"/>
    </row>
    <row r="16" spans="1:14" ht="39" customHeight="1" thickBot="1">
      <c r="A16" s="264" t="s">
        <v>81</v>
      </c>
      <c r="B16" s="265"/>
      <c r="C16" s="266"/>
      <c r="D16" s="267" t="s">
        <v>222</v>
      </c>
      <c r="E16" s="268"/>
      <c r="F16" s="269"/>
      <c r="G16" s="267" t="s">
        <v>254</v>
      </c>
      <c r="H16" s="269"/>
      <c r="I16" s="182"/>
      <c r="J16" s="182"/>
      <c r="K16" s="182"/>
      <c r="L16" s="182"/>
      <c r="M16" s="182"/>
      <c r="N16" s="182"/>
    </row>
    <row r="17" spans="1:14" ht="20.25" customHeight="1" thickBot="1">
      <c r="A17" s="263" t="s">
        <v>225</v>
      </c>
      <c r="B17" s="263"/>
      <c r="C17" s="263"/>
      <c r="D17" s="264" t="s">
        <v>226</v>
      </c>
      <c r="E17" s="265"/>
      <c r="F17" s="266"/>
      <c r="G17" s="264" t="s">
        <v>227</v>
      </c>
      <c r="H17" s="266"/>
      <c r="I17" s="182"/>
      <c r="J17" s="182"/>
      <c r="K17" s="182"/>
      <c r="L17" s="182"/>
      <c r="M17" s="182"/>
      <c r="N17" s="182"/>
    </row>
    <row r="18" spans="1:14" ht="25.5" customHeight="1" thickBot="1">
      <c r="A18" s="263"/>
      <c r="B18" s="263"/>
      <c r="C18" s="263"/>
      <c r="D18" s="264" t="s">
        <v>119</v>
      </c>
      <c r="E18" s="265"/>
      <c r="F18" s="266"/>
      <c r="G18" s="264" t="s">
        <v>120</v>
      </c>
      <c r="H18" s="266"/>
      <c r="I18" s="182"/>
      <c r="J18" s="182"/>
      <c r="K18" s="182"/>
      <c r="L18" s="182"/>
      <c r="M18" s="182"/>
      <c r="N18" s="182"/>
    </row>
    <row r="19" spans="1:14" ht="12.75">
      <c r="A19" s="76"/>
      <c r="B19" s="76"/>
      <c r="C19" s="76"/>
      <c r="D19" s="76"/>
      <c r="E19" s="76"/>
      <c r="F19" s="76"/>
      <c r="G19" s="76"/>
      <c r="H19" s="76"/>
      <c r="I19" s="182"/>
      <c r="J19" s="182"/>
      <c r="K19" s="182"/>
      <c r="L19" s="182"/>
      <c r="M19" s="182"/>
      <c r="N19" s="182"/>
    </row>
    <row r="20" spans="1:14" ht="25.5" customHeight="1" thickBot="1">
      <c r="A20" s="59"/>
      <c r="B20" s="59"/>
      <c r="C20" s="59"/>
      <c r="D20" s="59"/>
      <c r="E20" s="59"/>
      <c r="F20" s="59"/>
      <c r="G20" s="59"/>
      <c r="H20" s="59"/>
      <c r="I20" s="182"/>
      <c r="J20" s="182"/>
      <c r="K20" s="182"/>
      <c r="L20" s="182"/>
      <c r="M20" s="182"/>
      <c r="N20" s="182"/>
    </row>
    <row r="21" spans="1:14" ht="30" customHeight="1" thickBot="1">
      <c r="A21" s="311" t="s">
        <v>107</v>
      </c>
      <c r="B21" s="312"/>
      <c r="C21" s="313"/>
      <c r="D21" s="304" t="s">
        <v>335</v>
      </c>
      <c r="E21" s="305"/>
      <c r="F21" s="305"/>
      <c r="G21" s="305"/>
      <c r="H21" s="305"/>
      <c r="I21" s="305"/>
      <c r="J21" s="305"/>
      <c r="K21" s="306"/>
      <c r="L21" s="60"/>
      <c r="M21" s="52"/>
      <c r="N21" s="61"/>
    </row>
    <row r="22" spans="1:14" ht="21" customHeight="1" thickBot="1">
      <c r="A22" s="309" t="s">
        <v>230</v>
      </c>
      <c r="B22" s="309"/>
      <c r="C22" s="310"/>
      <c r="D22" s="314" t="s">
        <v>87</v>
      </c>
      <c r="E22" s="315"/>
      <c r="F22" s="315"/>
      <c r="G22" s="315"/>
      <c r="H22" s="315"/>
      <c r="I22" s="315"/>
      <c r="J22" s="315"/>
      <c r="K22" s="316"/>
      <c r="L22" s="57"/>
      <c r="M22" s="62"/>
      <c r="N22" s="61"/>
    </row>
    <row r="23" spans="1:11" ht="15" customHeight="1" thickBot="1">
      <c r="A23" s="63"/>
      <c r="B23" s="64"/>
      <c r="C23" s="64"/>
      <c r="D23" s="65"/>
      <c r="E23" s="65"/>
      <c r="F23" s="65"/>
      <c r="G23" s="65"/>
      <c r="H23" s="65"/>
      <c r="I23" s="65"/>
      <c r="J23" s="65"/>
      <c r="K23" s="66"/>
    </row>
    <row r="24" spans="1:11" ht="15" customHeight="1" thickBot="1">
      <c r="A24" s="298" t="s">
        <v>228</v>
      </c>
      <c r="B24" s="299"/>
      <c r="C24" s="299"/>
      <c r="D24" s="299"/>
      <c r="E24" s="300"/>
      <c r="F24" s="67" t="s">
        <v>229</v>
      </c>
      <c r="G24" s="68"/>
      <c r="H24" s="68"/>
      <c r="I24" s="68"/>
      <c r="J24" s="68"/>
      <c r="K24" s="69"/>
    </row>
    <row r="25" spans="1:14" ht="15" customHeight="1" thickBot="1">
      <c r="A25" s="301">
        <v>1</v>
      </c>
      <c r="B25" s="302"/>
      <c r="C25" s="302"/>
      <c r="D25" s="302"/>
      <c r="E25" s="303"/>
      <c r="F25" s="70">
        <v>2</v>
      </c>
      <c r="G25" s="71"/>
      <c r="H25" s="71"/>
      <c r="I25" s="71"/>
      <c r="J25" s="71"/>
      <c r="K25" s="72"/>
      <c r="N25" s="53"/>
    </row>
    <row r="26" spans="1:14" ht="15" customHeight="1" thickBot="1">
      <c r="A26" s="294"/>
      <c r="B26" s="294"/>
      <c r="C26" s="294"/>
      <c r="D26" s="294"/>
      <c r="E26" s="294"/>
      <c r="F26" s="294"/>
      <c r="G26" s="294"/>
      <c r="H26" s="67"/>
      <c r="I26" s="68"/>
      <c r="J26" s="68"/>
      <c r="K26" s="69"/>
      <c r="L26" s="53"/>
      <c r="M26" s="53"/>
      <c r="N26" s="53"/>
    </row>
    <row r="27" spans="1:14" ht="15" customHeight="1" thickBot="1">
      <c r="A27" s="52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3"/>
      <c r="M27" s="53"/>
      <c r="N27" s="53"/>
    </row>
    <row r="28" spans="1:14" ht="15" customHeight="1" thickBot="1">
      <c r="A28" s="291" t="s">
        <v>185</v>
      </c>
      <c r="B28" s="307"/>
      <c r="C28" s="308"/>
      <c r="D28" s="295" t="s">
        <v>225</v>
      </c>
      <c r="E28" s="296"/>
      <c r="F28" s="296"/>
      <c r="G28" s="296"/>
      <c r="H28" s="296"/>
      <c r="I28" s="296"/>
      <c r="J28" s="296"/>
      <c r="K28" s="297"/>
      <c r="L28" s="53"/>
      <c r="M28" s="53"/>
      <c r="N28" s="53"/>
    </row>
    <row r="29" spans="1:15" ht="15" customHeight="1" thickBot="1">
      <c r="A29" s="80"/>
      <c r="B29" s="81"/>
      <c r="C29" s="81"/>
      <c r="D29" s="78"/>
      <c r="E29" s="78"/>
      <c r="F29" s="78"/>
      <c r="G29" s="78"/>
      <c r="H29" s="78"/>
      <c r="I29" s="78"/>
      <c r="J29" s="78"/>
      <c r="K29" s="79"/>
      <c r="L29" s="32" t="s">
        <v>281</v>
      </c>
      <c r="M29" s="33"/>
      <c r="N29" s="34">
        <f ca="1">TODAY()</f>
        <v>42929</v>
      </c>
      <c r="O29" s="53"/>
    </row>
    <row r="30" spans="1:14" ht="15" customHeight="1" thickBot="1">
      <c r="A30" s="291" t="s">
        <v>230</v>
      </c>
      <c r="B30" s="292"/>
      <c r="C30" s="293"/>
      <c r="D30" s="295" t="s">
        <v>88</v>
      </c>
      <c r="E30" s="296"/>
      <c r="F30" s="296"/>
      <c r="G30" s="296"/>
      <c r="H30" s="296"/>
      <c r="I30" s="296"/>
      <c r="J30" s="296"/>
      <c r="K30" s="297"/>
      <c r="L30" s="32" t="s">
        <v>282</v>
      </c>
      <c r="M30" s="53"/>
      <c r="N30" s="73" t="str">
        <f>IF(D21=0," ",VLOOKUP(D21,Коды_судов,2,0))&amp;IF(D21=0," "," р")</f>
        <v>155 р</v>
      </c>
    </row>
    <row r="38" ht="12.75">
      <c r="M38" s="33"/>
    </row>
  </sheetData>
  <sheetProtection autoFilter="0"/>
  <mergeCells count="42">
    <mergeCell ref="A24:E24"/>
    <mergeCell ref="A25:E25"/>
    <mergeCell ref="D21:K21"/>
    <mergeCell ref="A28:C28"/>
    <mergeCell ref="A22:C22"/>
    <mergeCell ref="A21:C21"/>
    <mergeCell ref="D22:K22"/>
    <mergeCell ref="A30:C30"/>
    <mergeCell ref="A26:C26"/>
    <mergeCell ref="D26:E26"/>
    <mergeCell ref="D28:K28"/>
    <mergeCell ref="D30:K30"/>
    <mergeCell ref="F26:G26"/>
    <mergeCell ref="D2:L2"/>
    <mergeCell ref="D4:L5"/>
    <mergeCell ref="A9:C9"/>
    <mergeCell ref="D9:F9"/>
    <mergeCell ref="G9:H9"/>
    <mergeCell ref="K9:N9"/>
    <mergeCell ref="M6:N6"/>
    <mergeCell ref="M7:N7"/>
    <mergeCell ref="A10:F10"/>
    <mergeCell ref="G10:H10"/>
    <mergeCell ref="A13:C13"/>
    <mergeCell ref="D12:F14"/>
    <mergeCell ref="A14:C14"/>
    <mergeCell ref="A12:C12"/>
    <mergeCell ref="A11:C11"/>
    <mergeCell ref="D11:F11"/>
    <mergeCell ref="G15:H15"/>
    <mergeCell ref="G17:H17"/>
    <mergeCell ref="G18:H18"/>
    <mergeCell ref="K10:N10"/>
    <mergeCell ref="G16:H16"/>
    <mergeCell ref="G11:H14"/>
    <mergeCell ref="K11:N15"/>
    <mergeCell ref="A15:F15"/>
    <mergeCell ref="A17:C18"/>
    <mergeCell ref="D17:F17"/>
    <mergeCell ref="D18:F18"/>
    <mergeCell ref="A16:C16"/>
    <mergeCell ref="D16:F16"/>
  </mergeCells>
  <dataValidations count="3">
    <dataValidation type="list" allowBlank="1" showInputMessage="1" showErrorMessage="1" promptTitle="Выберите" prompt="наименование суда!" errorTitle="Ошибка" error="Выберите наименование суда из списка, нажав на стрелочку!" sqref="D21">
      <formula1>Наим_УСД</formula1>
    </dataValidation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Наим_отчет_периода</formula1>
    </dataValidation>
  </dataValidations>
  <printOptions/>
  <pageMargins left="0.7874015748031497" right="0.7874015748031497" top="0.7874015748031497" bottom="0.7874015748031497" header="0.7874015748031497" footer="0.7874015748031497"/>
  <pageSetup fitToHeight="1" fitToWidth="1" horizontalDpi="600" verticalDpi="600" orientation="landscape" paperSize="9" scale="82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26"/>
    <pageSetUpPr fitToPage="1"/>
  </sheetPr>
  <dimension ref="A1:AN38"/>
  <sheetViews>
    <sheetView showGridLines="0" zoomScale="60" zoomScaleNormal="60" zoomScaleSheetLayoutView="50" zoomScalePageLayoutView="0" workbookViewId="0" topLeftCell="A11">
      <selection activeCell="J13" sqref="J13"/>
    </sheetView>
  </sheetViews>
  <sheetFormatPr defaultColWidth="9.140625" defaultRowHeight="12.75"/>
  <cols>
    <col min="1" max="1" width="75.28125" style="6" customWidth="1"/>
    <col min="2" max="2" width="5.28125" style="6" customWidth="1"/>
    <col min="3" max="14" width="16.7109375" style="6" customWidth="1"/>
    <col min="15" max="15" width="12.8515625" style="6" customWidth="1"/>
    <col min="16" max="16" width="6.57421875" style="6" customWidth="1"/>
    <col min="17" max="17" width="9.7109375" style="6" customWidth="1"/>
    <col min="18" max="18" width="9.57421875" style="6" customWidth="1"/>
    <col min="19" max="19" width="12.00390625" style="6" customWidth="1"/>
    <col min="20" max="20" width="9.8515625" style="6" customWidth="1"/>
    <col min="21" max="21" width="7.57421875" style="6" customWidth="1"/>
    <col min="22" max="22" width="10.140625" style="6" customWidth="1"/>
    <col min="23" max="23" width="9.140625" style="6" customWidth="1"/>
    <col min="24" max="24" width="8.8515625" style="6" customWidth="1"/>
    <col min="25" max="25" width="0.13671875" style="6" hidden="1" customWidth="1"/>
    <col min="26" max="16384" width="9.140625" style="6" customWidth="1"/>
  </cols>
  <sheetData>
    <row r="1" spans="4:24" ht="6.75" customHeight="1">
      <c r="D1" s="7"/>
      <c r="E1" s="7"/>
      <c r="F1" s="7"/>
      <c r="G1" s="7"/>
      <c r="H1" s="7"/>
      <c r="I1" s="7"/>
      <c r="J1" s="7"/>
      <c r="K1" s="7"/>
      <c r="L1" s="7"/>
      <c r="N1" s="88"/>
      <c r="O1" s="88"/>
      <c r="Q1" s="43"/>
      <c r="R1" s="43"/>
      <c r="S1" s="43"/>
      <c r="T1" s="89"/>
      <c r="W1" s="90"/>
      <c r="X1" s="90"/>
    </row>
    <row r="2" spans="1:20" ht="18.75" customHeight="1">
      <c r="A2" s="177" t="s">
        <v>236</v>
      </c>
      <c r="B2" s="49"/>
      <c r="C2" s="49"/>
      <c r="D2" s="49"/>
      <c r="F2" s="344" t="str">
        <f>IF('Титул ф.6'!D21=0," ",'Титул ф.6'!D21)</f>
        <v>Ульяновский областной суд </v>
      </c>
      <c r="G2" s="345"/>
      <c r="H2" s="345"/>
      <c r="I2" s="345"/>
      <c r="J2" s="346"/>
      <c r="K2" s="7"/>
      <c r="L2" s="7"/>
      <c r="P2" s="7"/>
      <c r="Q2" s="7"/>
      <c r="R2" s="7"/>
      <c r="S2" s="43"/>
      <c r="T2" s="89"/>
    </row>
    <row r="3" spans="7:20" ht="27" customHeight="1">
      <c r="G3" s="82" t="s">
        <v>237</v>
      </c>
      <c r="H3" s="85" t="s">
        <v>376</v>
      </c>
      <c r="I3" s="36"/>
      <c r="J3" s="37"/>
      <c r="K3" s="7"/>
      <c r="L3" s="7"/>
      <c r="P3" s="95"/>
      <c r="Q3" s="96"/>
      <c r="R3" s="96"/>
      <c r="S3" s="20"/>
      <c r="T3" s="7"/>
    </row>
    <row r="4" spans="1:22" ht="33" customHeight="1">
      <c r="A4" s="222" t="s">
        <v>426</v>
      </c>
      <c r="B4" s="153"/>
      <c r="C4" s="153"/>
      <c r="D4" s="153"/>
      <c r="E4" s="153"/>
      <c r="F4" s="153"/>
      <c r="G4" s="83" t="s">
        <v>238</v>
      </c>
      <c r="H4" s="84" t="s">
        <v>413</v>
      </c>
      <c r="I4" s="38"/>
      <c r="J4" s="39"/>
      <c r="L4" s="7"/>
      <c r="M4" s="7"/>
      <c r="N4" s="7"/>
      <c r="R4" s="95"/>
      <c r="S4" s="96"/>
      <c r="T4" s="96"/>
      <c r="U4" s="20"/>
      <c r="V4" s="7"/>
    </row>
    <row r="5" spans="1:22" ht="20.25" customHeight="1">
      <c r="A5" s="154" t="s">
        <v>71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</row>
    <row r="6" spans="1:40" s="13" customFormat="1" ht="45" customHeight="1">
      <c r="A6" s="334" t="s">
        <v>184</v>
      </c>
      <c r="B6" s="350" t="s">
        <v>364</v>
      </c>
      <c r="C6" s="334" t="s">
        <v>257</v>
      </c>
      <c r="D6" s="334" t="s">
        <v>239</v>
      </c>
      <c r="E6" s="347" t="s">
        <v>240</v>
      </c>
      <c r="F6" s="349"/>
      <c r="G6" s="348"/>
      <c r="H6" s="337" t="s">
        <v>68</v>
      </c>
      <c r="I6" s="334" t="s">
        <v>241</v>
      </c>
      <c r="J6" s="337" t="s">
        <v>69</v>
      </c>
      <c r="K6" s="334" t="s">
        <v>242</v>
      </c>
      <c r="L6" s="334" t="s">
        <v>365</v>
      </c>
      <c r="M6" s="347" t="s">
        <v>111</v>
      </c>
      <c r="N6" s="348"/>
      <c r="O6" s="21"/>
      <c r="P6" s="35"/>
      <c r="Q6" s="21"/>
      <c r="R6" s="35"/>
      <c r="S6" s="35"/>
      <c r="T6" s="21"/>
      <c r="U6" s="35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</row>
    <row r="7" spans="1:40" s="13" customFormat="1" ht="108" customHeight="1">
      <c r="A7" s="335"/>
      <c r="B7" s="351"/>
      <c r="C7" s="335"/>
      <c r="D7" s="335"/>
      <c r="E7" s="165" t="s">
        <v>366</v>
      </c>
      <c r="F7" s="165" t="s">
        <v>367</v>
      </c>
      <c r="G7" s="179" t="s">
        <v>112</v>
      </c>
      <c r="H7" s="338"/>
      <c r="I7" s="335"/>
      <c r="J7" s="338"/>
      <c r="K7" s="335"/>
      <c r="L7" s="335"/>
      <c r="M7" s="165" t="s">
        <v>94</v>
      </c>
      <c r="N7" s="165" t="s">
        <v>255</v>
      </c>
      <c r="O7" s="35"/>
      <c r="P7" s="35"/>
      <c r="Q7" s="35"/>
      <c r="R7" s="35"/>
      <c r="S7" s="35"/>
      <c r="T7" s="21"/>
      <c r="U7" s="35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</row>
    <row r="8" spans="1:21" s="91" customFormat="1" ht="16.5" customHeight="1">
      <c r="A8" s="180" t="s">
        <v>264</v>
      </c>
      <c r="B8" s="180"/>
      <c r="C8" s="180">
        <v>1</v>
      </c>
      <c r="D8" s="180">
        <v>2</v>
      </c>
      <c r="E8" s="180">
        <v>3</v>
      </c>
      <c r="F8" s="180">
        <v>4</v>
      </c>
      <c r="G8" s="180">
        <v>5</v>
      </c>
      <c r="H8" s="180">
        <v>6</v>
      </c>
      <c r="I8" s="180">
        <v>7</v>
      </c>
      <c r="J8" s="180">
        <v>8</v>
      </c>
      <c r="K8" s="180">
        <v>9</v>
      </c>
      <c r="L8" s="180">
        <v>10</v>
      </c>
      <c r="M8" s="180">
        <v>11</v>
      </c>
      <c r="N8" s="180">
        <v>12</v>
      </c>
      <c r="O8" s="87"/>
      <c r="P8" s="87"/>
      <c r="Q8" s="87"/>
      <c r="R8" s="87"/>
      <c r="S8" s="87"/>
      <c r="T8" s="87"/>
      <c r="U8" s="87"/>
    </row>
    <row r="9" spans="1:21" s="13" customFormat="1" ht="42" customHeight="1">
      <c r="A9" s="223" t="s">
        <v>95</v>
      </c>
      <c r="B9" s="19">
        <v>1</v>
      </c>
      <c r="C9" s="42">
        <v>62</v>
      </c>
      <c r="D9" s="42">
        <v>428</v>
      </c>
      <c r="E9" s="42">
        <v>357</v>
      </c>
      <c r="F9" s="42">
        <v>66</v>
      </c>
      <c r="G9" s="42">
        <v>5</v>
      </c>
      <c r="H9" s="42">
        <v>0</v>
      </c>
      <c r="I9" s="42">
        <v>433</v>
      </c>
      <c r="J9" s="42">
        <v>0</v>
      </c>
      <c r="K9" s="42">
        <v>57</v>
      </c>
      <c r="L9" s="42">
        <v>70</v>
      </c>
      <c r="M9" s="42">
        <v>219</v>
      </c>
      <c r="N9" s="42">
        <v>217</v>
      </c>
      <c r="O9" s="12"/>
      <c r="P9" s="11"/>
      <c r="Q9" s="12"/>
      <c r="R9" s="11"/>
      <c r="S9" s="11"/>
      <c r="T9" s="12"/>
      <c r="U9" s="11"/>
    </row>
    <row r="10" spans="1:21" s="15" customFormat="1" ht="42" customHeight="1">
      <c r="A10" s="224" t="s">
        <v>96</v>
      </c>
      <c r="B10" s="19">
        <v>2</v>
      </c>
      <c r="C10" s="42"/>
      <c r="D10" s="42">
        <v>8</v>
      </c>
      <c r="E10" s="42">
        <v>4</v>
      </c>
      <c r="F10" s="42">
        <v>4</v>
      </c>
      <c r="G10" s="42">
        <v>0</v>
      </c>
      <c r="H10" s="42">
        <v>0</v>
      </c>
      <c r="I10" s="42">
        <v>8</v>
      </c>
      <c r="J10" s="42">
        <v>0</v>
      </c>
      <c r="K10" s="42">
        <v>0</v>
      </c>
      <c r="L10" s="42">
        <v>0</v>
      </c>
      <c r="M10" s="42">
        <v>1</v>
      </c>
      <c r="N10" s="42">
        <v>1</v>
      </c>
      <c r="O10" s="14"/>
      <c r="P10" s="14"/>
      <c r="Q10" s="14"/>
      <c r="R10" s="14"/>
      <c r="S10" s="14"/>
      <c r="T10" s="14"/>
      <c r="U10" s="14"/>
    </row>
    <row r="11" spans="1:21" s="15" customFormat="1" ht="42" customHeight="1">
      <c r="A11" s="224" t="s">
        <v>243</v>
      </c>
      <c r="B11" s="19">
        <v>3</v>
      </c>
      <c r="C11" s="42">
        <v>12</v>
      </c>
      <c r="D11" s="42">
        <v>341</v>
      </c>
      <c r="E11" s="42">
        <v>20</v>
      </c>
      <c r="F11" s="42">
        <v>321</v>
      </c>
      <c r="G11" s="42">
        <v>0</v>
      </c>
      <c r="H11" s="42">
        <v>1</v>
      </c>
      <c r="I11" s="42">
        <v>334</v>
      </c>
      <c r="J11" s="42">
        <v>0</v>
      </c>
      <c r="K11" s="42">
        <v>18</v>
      </c>
      <c r="L11" s="42">
        <v>18</v>
      </c>
      <c r="M11" s="42">
        <v>1</v>
      </c>
      <c r="N11" s="42">
        <v>1</v>
      </c>
      <c r="O11" s="14"/>
      <c r="P11" s="14"/>
      <c r="Q11" s="14"/>
      <c r="R11" s="14"/>
      <c r="S11" s="14"/>
      <c r="T11" s="14"/>
      <c r="U11" s="14"/>
    </row>
    <row r="12" spans="1:24" s="15" customFormat="1" ht="42" customHeight="1">
      <c r="A12" s="184" t="s">
        <v>244</v>
      </c>
      <c r="B12" s="19">
        <v>4</v>
      </c>
      <c r="C12" s="42">
        <v>69</v>
      </c>
      <c r="D12" s="42">
        <v>523</v>
      </c>
      <c r="E12" s="42">
        <v>8</v>
      </c>
      <c r="F12" s="42">
        <v>514</v>
      </c>
      <c r="G12" s="42">
        <v>1</v>
      </c>
      <c r="H12" s="42">
        <v>1</v>
      </c>
      <c r="I12" s="42">
        <v>525</v>
      </c>
      <c r="J12" s="42">
        <v>0</v>
      </c>
      <c r="K12" s="42">
        <v>66</v>
      </c>
      <c r="L12" s="42">
        <v>66</v>
      </c>
      <c r="M12" s="42">
        <v>0</v>
      </c>
      <c r="N12" s="42">
        <v>0</v>
      </c>
      <c r="O12" s="16"/>
      <c r="P12" s="16"/>
      <c r="Q12" s="16"/>
      <c r="R12" s="16"/>
      <c r="S12" s="16"/>
      <c r="T12" s="340"/>
      <c r="U12" s="340"/>
      <c r="V12" s="340"/>
      <c r="W12" s="340"/>
      <c r="X12" s="340"/>
    </row>
    <row r="13" spans="1:24" s="45" customFormat="1" ht="33" customHeight="1">
      <c r="A13" s="94" t="s">
        <v>256</v>
      </c>
      <c r="B13" s="19">
        <v>5</v>
      </c>
      <c r="C13" s="162">
        <v>143</v>
      </c>
      <c r="D13" s="162">
        <v>1300</v>
      </c>
      <c r="E13" s="162">
        <v>389</v>
      </c>
      <c r="F13" s="162">
        <v>905</v>
      </c>
      <c r="G13" s="162">
        <v>6</v>
      </c>
      <c r="H13" s="162">
        <v>2</v>
      </c>
      <c r="I13" s="162">
        <v>1300</v>
      </c>
      <c r="J13" s="162">
        <v>0</v>
      </c>
      <c r="K13" s="162">
        <v>141</v>
      </c>
      <c r="L13" s="162">
        <v>154</v>
      </c>
      <c r="M13" s="162">
        <v>221</v>
      </c>
      <c r="N13" s="162">
        <v>219</v>
      </c>
      <c r="O13" s="43"/>
      <c r="P13" s="43"/>
      <c r="Q13" s="43"/>
      <c r="R13" s="43"/>
      <c r="S13" s="43"/>
      <c r="T13" s="44"/>
      <c r="U13" s="44"/>
      <c r="V13" s="44"/>
      <c r="W13" s="44"/>
      <c r="X13" s="44"/>
    </row>
    <row r="14" spans="1:24" s="221" customFormat="1" ht="37.5" customHeight="1">
      <c r="A14" s="330" t="s">
        <v>427</v>
      </c>
      <c r="B14" s="330"/>
      <c r="C14" s="330"/>
      <c r="D14" s="330"/>
      <c r="E14" s="330"/>
      <c r="F14" s="330"/>
      <c r="G14" s="330"/>
      <c r="H14" s="330"/>
      <c r="I14" s="330"/>
      <c r="J14" s="330"/>
      <c r="K14" s="330"/>
      <c r="L14" s="330"/>
      <c r="M14" s="330"/>
      <c r="N14" s="330"/>
      <c r="O14" s="219"/>
      <c r="P14" s="219"/>
      <c r="Q14" s="219"/>
      <c r="R14" s="219"/>
      <c r="S14" s="219"/>
      <c r="T14" s="326"/>
      <c r="U14" s="326"/>
      <c r="V14" s="326"/>
      <c r="W14" s="326"/>
      <c r="X14" s="220"/>
    </row>
    <row r="15" spans="1:24" s="15" customFormat="1" ht="16.5" customHeight="1">
      <c r="A15" s="328" t="s">
        <v>245</v>
      </c>
      <c r="B15" s="328"/>
      <c r="C15" s="328"/>
      <c r="D15" s="328"/>
      <c r="E15" s="328"/>
      <c r="F15" s="328"/>
      <c r="G15" s="328"/>
      <c r="H15" s="328"/>
      <c r="I15" s="328"/>
      <c r="J15" s="328"/>
      <c r="K15" s="328"/>
      <c r="L15" s="328"/>
      <c r="M15" s="328"/>
      <c r="N15" s="16"/>
      <c r="O15" s="16"/>
      <c r="P15" s="16"/>
      <c r="Q15" s="16" t="s">
        <v>246</v>
      </c>
      <c r="R15" s="16"/>
      <c r="S15" s="16"/>
      <c r="T15" s="329"/>
      <c r="U15" s="329"/>
      <c r="V15" s="329"/>
      <c r="W15" s="12"/>
      <c r="X15" s="18"/>
    </row>
    <row r="16" spans="1:24" s="15" customFormat="1" ht="21.75" customHeight="1">
      <c r="A16" s="331" t="s">
        <v>72</v>
      </c>
      <c r="B16" s="331"/>
      <c r="C16" s="331"/>
      <c r="D16" s="331"/>
      <c r="E16" s="331"/>
      <c r="F16" s="331"/>
      <c r="G16" s="331"/>
      <c r="H16" s="331"/>
      <c r="I16" s="331"/>
      <c r="J16" s="331"/>
      <c r="K16" s="332"/>
      <c r="L16" s="332"/>
      <c r="M16" s="332"/>
      <c r="N16" s="16"/>
      <c r="O16" s="16"/>
      <c r="P16" s="16"/>
      <c r="Q16" s="16"/>
      <c r="R16" s="16"/>
      <c r="S16" s="16"/>
      <c r="T16" s="329"/>
      <c r="U16" s="329"/>
      <c r="V16" s="329"/>
      <c r="W16" s="12"/>
      <c r="X16" s="18"/>
    </row>
    <row r="17" spans="1:20" s="15" customFormat="1" ht="25.5" customHeight="1">
      <c r="A17" s="333" t="s">
        <v>370</v>
      </c>
      <c r="B17" s="322" t="s">
        <v>114</v>
      </c>
      <c r="C17" s="320" t="s">
        <v>168</v>
      </c>
      <c r="D17" s="333" t="s">
        <v>428</v>
      </c>
      <c r="E17" s="333"/>
      <c r="F17" s="333" t="s">
        <v>429</v>
      </c>
      <c r="G17" s="333"/>
      <c r="H17" s="333"/>
      <c r="I17" s="333"/>
      <c r="J17" s="333"/>
      <c r="K17" s="333"/>
      <c r="L17" s="333"/>
      <c r="M17" s="20"/>
      <c r="O17" s="16"/>
      <c r="P17" s="329"/>
      <c r="Q17" s="329"/>
      <c r="R17" s="329"/>
      <c r="S17" s="12"/>
      <c r="T17" s="18"/>
    </row>
    <row r="18" spans="1:20" s="15" customFormat="1" ht="24" customHeight="1">
      <c r="A18" s="333"/>
      <c r="B18" s="323"/>
      <c r="C18" s="336"/>
      <c r="D18" s="320" t="s">
        <v>430</v>
      </c>
      <c r="E18" s="320" t="s">
        <v>431</v>
      </c>
      <c r="F18" s="333" t="s">
        <v>248</v>
      </c>
      <c r="G18" s="333"/>
      <c r="H18" s="333"/>
      <c r="I18" s="319" t="s">
        <v>249</v>
      </c>
      <c r="J18" s="319" t="s">
        <v>432</v>
      </c>
      <c r="K18" s="319" t="s">
        <v>433</v>
      </c>
      <c r="L18" s="319" t="s">
        <v>434</v>
      </c>
      <c r="M18" s="20"/>
      <c r="O18" s="16"/>
      <c r="P18" s="327"/>
      <c r="Q18" s="327"/>
      <c r="R18" s="327"/>
      <c r="S18" s="12"/>
      <c r="T18" s="18"/>
    </row>
    <row r="19" spans="1:20" s="15" customFormat="1" ht="90" customHeight="1">
      <c r="A19" s="333"/>
      <c r="B19" s="324"/>
      <c r="C19" s="321"/>
      <c r="D19" s="321"/>
      <c r="E19" s="321"/>
      <c r="F19" s="186" t="s">
        <v>435</v>
      </c>
      <c r="G19" s="188" t="s">
        <v>436</v>
      </c>
      <c r="H19" s="186" t="s">
        <v>250</v>
      </c>
      <c r="I19" s="319"/>
      <c r="J19" s="319"/>
      <c r="K19" s="319"/>
      <c r="L19" s="319"/>
      <c r="M19" s="20"/>
      <c r="O19" s="16"/>
      <c r="P19" s="339"/>
      <c r="Q19" s="339"/>
      <c r="R19" s="339"/>
      <c r="S19" s="21"/>
      <c r="T19" s="18"/>
    </row>
    <row r="20" spans="1:20" s="92" customFormat="1" ht="16.5" customHeight="1">
      <c r="A20" s="185" t="s">
        <v>264</v>
      </c>
      <c r="B20" s="187"/>
      <c r="C20" s="185">
        <v>1</v>
      </c>
      <c r="D20" s="185">
        <v>2</v>
      </c>
      <c r="E20" s="185">
        <v>3</v>
      </c>
      <c r="F20" s="185">
        <v>4</v>
      </c>
      <c r="G20" s="190">
        <v>5</v>
      </c>
      <c r="H20" s="190">
        <v>6</v>
      </c>
      <c r="I20" s="190">
        <v>7</v>
      </c>
      <c r="J20" s="190">
        <v>8</v>
      </c>
      <c r="K20" s="190">
        <v>9</v>
      </c>
      <c r="L20" s="190">
        <v>10</v>
      </c>
      <c r="M20" s="93"/>
      <c r="O20" s="93"/>
      <c r="P20" s="318"/>
      <c r="Q20" s="318"/>
      <c r="R20" s="318"/>
      <c r="S20" s="93"/>
      <c r="T20" s="93"/>
    </row>
    <row r="21" spans="1:20" s="25" customFormat="1" ht="30" customHeight="1">
      <c r="A21" s="189" t="s">
        <v>437</v>
      </c>
      <c r="B21" s="185">
        <v>1</v>
      </c>
      <c r="C21" s="42">
        <v>954</v>
      </c>
      <c r="D21" s="42">
        <v>44</v>
      </c>
      <c r="E21" s="42">
        <v>0</v>
      </c>
      <c r="F21" s="42">
        <v>0</v>
      </c>
      <c r="G21" s="42">
        <v>0</v>
      </c>
      <c r="H21" s="42">
        <v>1</v>
      </c>
      <c r="I21" s="42">
        <v>5</v>
      </c>
      <c r="J21" s="42">
        <v>6</v>
      </c>
      <c r="K21" s="42">
        <v>198</v>
      </c>
      <c r="L21" s="42">
        <v>700</v>
      </c>
      <c r="M21" s="22"/>
      <c r="O21" s="22"/>
      <c r="P21" s="16"/>
      <c r="Q21" s="16"/>
      <c r="R21" s="16"/>
      <c r="S21" s="22"/>
      <c r="T21" s="22"/>
    </row>
    <row r="22" spans="1:20" s="25" customFormat="1" ht="31.5" customHeight="1">
      <c r="A22" s="189" t="s">
        <v>438</v>
      </c>
      <c r="B22" s="185">
        <v>2</v>
      </c>
      <c r="C22" s="42">
        <v>515</v>
      </c>
      <c r="D22" s="42">
        <v>450</v>
      </c>
      <c r="E22" s="42">
        <v>6</v>
      </c>
      <c r="F22" s="42">
        <v>0</v>
      </c>
      <c r="G22" s="42">
        <v>0</v>
      </c>
      <c r="H22" s="42">
        <v>9</v>
      </c>
      <c r="I22" s="42">
        <v>1</v>
      </c>
      <c r="J22" s="42">
        <v>13</v>
      </c>
      <c r="K22" s="42">
        <v>5</v>
      </c>
      <c r="L22" s="42">
        <v>31</v>
      </c>
      <c r="M22" s="22"/>
      <c r="O22" s="22"/>
      <c r="P22" s="16"/>
      <c r="Q22" s="16"/>
      <c r="R22" s="16"/>
      <c r="S22" s="22"/>
      <c r="T22" s="22"/>
    </row>
    <row r="23" spans="1:20" s="13" customFormat="1" ht="34.5" customHeight="1">
      <c r="A23" s="155" t="s">
        <v>247</v>
      </c>
      <c r="B23" s="185">
        <v>3</v>
      </c>
      <c r="C23" s="162">
        <v>1469</v>
      </c>
      <c r="D23" s="162">
        <v>494</v>
      </c>
      <c r="E23" s="162">
        <v>6</v>
      </c>
      <c r="F23" s="162">
        <v>0</v>
      </c>
      <c r="G23" s="162">
        <v>0</v>
      </c>
      <c r="H23" s="162">
        <v>10</v>
      </c>
      <c r="I23" s="162">
        <v>6</v>
      </c>
      <c r="J23" s="162">
        <v>19</v>
      </c>
      <c r="K23" s="162">
        <v>203</v>
      </c>
      <c r="L23" s="162">
        <v>731</v>
      </c>
      <c r="M23" s="11"/>
      <c r="O23" s="22"/>
      <c r="P23" s="8"/>
      <c r="Q23" s="8"/>
      <c r="R23" s="8"/>
      <c r="S23" s="22"/>
      <c r="T23" s="12"/>
    </row>
    <row r="24" spans="4:25" s="15" customFormat="1" ht="9" customHeight="1">
      <c r="D24" s="17"/>
      <c r="E24" s="17"/>
      <c r="F24" s="17"/>
      <c r="G24" s="17"/>
      <c r="H24" s="17"/>
      <c r="I24" s="17"/>
      <c r="J24" s="17"/>
      <c r="K24" s="17"/>
      <c r="L24" s="16"/>
      <c r="M24" s="16"/>
      <c r="N24" s="16"/>
      <c r="O24" s="16"/>
      <c r="P24" s="16"/>
      <c r="Q24" s="16"/>
      <c r="R24" s="16"/>
      <c r="S24" s="16"/>
      <c r="T24" s="16"/>
      <c r="U24" s="329"/>
      <c r="V24" s="329"/>
      <c r="W24" s="329"/>
      <c r="X24" s="22"/>
      <c r="Y24" s="18"/>
    </row>
    <row r="25" spans="1:24" s="15" customFormat="1" ht="30.75" customHeight="1">
      <c r="A25" s="343" t="s">
        <v>121</v>
      </c>
      <c r="B25" s="343"/>
      <c r="C25" s="343"/>
      <c r="D25" s="343"/>
      <c r="E25" s="343"/>
      <c r="F25" s="343"/>
      <c r="G25" s="343"/>
      <c r="H25" s="343"/>
      <c r="I25" s="343"/>
      <c r="J25" s="343"/>
      <c r="K25" s="343"/>
      <c r="L25" s="343"/>
      <c r="M25" s="325"/>
      <c r="N25" s="325"/>
      <c r="O25" s="325"/>
      <c r="P25" s="16"/>
      <c r="Q25" s="16"/>
      <c r="R25" s="16"/>
      <c r="S25" s="16"/>
      <c r="T25" s="329"/>
      <c r="U25" s="329"/>
      <c r="V25" s="329"/>
      <c r="W25" s="22"/>
      <c r="X25" s="18"/>
    </row>
    <row r="26" spans="1:24" s="15" customFormat="1" ht="14.25" customHeight="1">
      <c r="A26" s="332" t="s">
        <v>251</v>
      </c>
      <c r="B26" s="332"/>
      <c r="C26" s="332"/>
      <c r="D26" s="332"/>
      <c r="E26" s="332"/>
      <c r="F26" s="332"/>
      <c r="G26" s="332"/>
      <c r="H26" s="332"/>
      <c r="I26" s="332"/>
      <c r="J26" s="332"/>
      <c r="K26" s="332"/>
      <c r="L26" s="332"/>
      <c r="M26" s="16"/>
      <c r="N26" s="16"/>
      <c r="O26" s="16"/>
      <c r="P26" s="16"/>
      <c r="Q26" s="16"/>
      <c r="R26" s="16"/>
      <c r="S26" s="16"/>
      <c r="T26" s="329"/>
      <c r="U26" s="329"/>
      <c r="V26" s="329"/>
      <c r="W26" s="22"/>
      <c r="X26" s="18"/>
    </row>
    <row r="27" spans="1:24" s="23" customFormat="1" ht="21" customHeight="1">
      <c r="A27" s="322"/>
      <c r="B27" s="322" t="s">
        <v>114</v>
      </c>
      <c r="C27" s="322" t="s">
        <v>168</v>
      </c>
      <c r="D27" s="341" t="s">
        <v>439</v>
      </c>
      <c r="E27" s="353"/>
      <c r="F27" s="353"/>
      <c r="G27" s="342"/>
      <c r="H27" s="322" t="s">
        <v>70</v>
      </c>
      <c r="I27" s="20"/>
      <c r="J27" s="20"/>
      <c r="K27" s="11"/>
      <c r="L27" s="22"/>
      <c r="M27" s="22"/>
      <c r="O27" s="22"/>
      <c r="P27" s="22"/>
      <c r="Q27" s="22"/>
      <c r="R27" s="22"/>
      <c r="S27" s="22"/>
      <c r="T27" s="354"/>
      <c r="U27" s="354"/>
      <c r="V27" s="354"/>
      <c r="W27" s="22"/>
      <c r="X27" s="11"/>
    </row>
    <row r="28" spans="1:24" s="23" customFormat="1" ht="34.5" customHeight="1">
      <c r="A28" s="323"/>
      <c r="B28" s="323"/>
      <c r="C28" s="323"/>
      <c r="D28" s="355" t="s">
        <v>67</v>
      </c>
      <c r="E28" s="341" t="s">
        <v>252</v>
      </c>
      <c r="F28" s="342"/>
      <c r="G28" s="322" t="s">
        <v>258</v>
      </c>
      <c r="H28" s="323"/>
      <c r="I28" s="11"/>
      <c r="J28" s="11"/>
      <c r="K28" s="11"/>
      <c r="L28" s="22"/>
      <c r="N28" s="22"/>
      <c r="O28" s="22"/>
      <c r="P28" s="22"/>
      <c r="Q28" s="22"/>
      <c r="R28" s="22"/>
      <c r="S28" s="22"/>
      <c r="T28" s="354"/>
      <c r="U28" s="354"/>
      <c r="V28" s="354"/>
      <c r="W28" s="22"/>
      <c r="X28" s="11"/>
    </row>
    <row r="29" spans="1:24" s="23" customFormat="1" ht="97.5" customHeight="1">
      <c r="A29" s="324"/>
      <c r="B29" s="324"/>
      <c r="C29" s="324"/>
      <c r="D29" s="356"/>
      <c r="E29" s="185" t="s">
        <v>440</v>
      </c>
      <c r="F29" s="185" t="s">
        <v>259</v>
      </c>
      <c r="G29" s="324"/>
      <c r="H29" s="324"/>
      <c r="I29" s="24"/>
      <c r="J29" s="11"/>
      <c r="K29" s="11"/>
      <c r="M29" s="22"/>
      <c r="N29" s="22"/>
      <c r="O29" s="22"/>
      <c r="P29" s="22"/>
      <c r="Q29" s="22"/>
      <c r="R29" s="22"/>
      <c r="S29" s="22"/>
      <c r="T29" s="352"/>
      <c r="U29" s="352"/>
      <c r="V29" s="352"/>
      <c r="W29" s="22"/>
      <c r="X29" s="11"/>
    </row>
    <row r="30" spans="1:24" s="25" customFormat="1" ht="16.5" customHeight="1">
      <c r="A30" s="185" t="s">
        <v>264</v>
      </c>
      <c r="B30" s="185"/>
      <c r="C30" s="185">
        <v>1</v>
      </c>
      <c r="D30" s="185">
        <v>2</v>
      </c>
      <c r="E30" s="185">
        <v>3</v>
      </c>
      <c r="F30" s="185">
        <v>4</v>
      </c>
      <c r="G30" s="185">
        <v>5</v>
      </c>
      <c r="H30" s="185">
        <v>6</v>
      </c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352"/>
      <c r="U30" s="352"/>
      <c r="V30" s="352"/>
      <c r="W30" s="22"/>
      <c r="X30" s="22"/>
    </row>
    <row r="31" spans="1:24" s="25" customFormat="1" ht="42" customHeight="1">
      <c r="A31" s="155" t="s">
        <v>441</v>
      </c>
      <c r="B31" s="185">
        <v>1</v>
      </c>
      <c r="C31" s="162">
        <v>79</v>
      </c>
      <c r="D31" s="162">
        <v>6</v>
      </c>
      <c r="E31" s="162">
        <v>8</v>
      </c>
      <c r="F31" s="162">
        <v>0</v>
      </c>
      <c r="G31" s="162">
        <v>65</v>
      </c>
      <c r="H31" s="162">
        <v>51</v>
      </c>
      <c r="I31" s="14"/>
      <c r="J31" s="16"/>
      <c r="K31" s="16"/>
      <c r="L31" s="22"/>
      <c r="M31" s="22"/>
      <c r="N31" s="22"/>
      <c r="O31" s="22"/>
      <c r="P31" s="22"/>
      <c r="Q31" s="22"/>
      <c r="R31" s="22"/>
      <c r="S31" s="22"/>
      <c r="T31" s="329"/>
      <c r="U31" s="329"/>
      <c r="V31" s="329"/>
      <c r="W31" s="22"/>
      <c r="X31" s="22"/>
    </row>
    <row r="32" spans="1:25" s="15" customFormat="1" ht="42" customHeight="1">
      <c r="A32" s="191" t="s">
        <v>442</v>
      </c>
      <c r="B32" s="185" t="s">
        <v>443</v>
      </c>
      <c r="C32" s="42">
        <v>63</v>
      </c>
      <c r="D32" s="42">
        <v>6</v>
      </c>
      <c r="E32" s="42">
        <v>6</v>
      </c>
      <c r="F32" s="42">
        <v>0</v>
      </c>
      <c r="G32" s="42">
        <v>51</v>
      </c>
      <c r="H32" s="42">
        <v>39</v>
      </c>
      <c r="I32" s="16"/>
      <c r="J32" s="16"/>
      <c r="K32" s="22"/>
      <c r="L32" s="22"/>
      <c r="M32" s="22"/>
      <c r="N32" s="22"/>
      <c r="O32" s="22"/>
      <c r="P32" s="16"/>
      <c r="Q32" s="16"/>
      <c r="R32" s="16"/>
      <c r="S32" s="16"/>
      <c r="T32" s="16"/>
      <c r="U32" s="327"/>
      <c r="V32" s="327"/>
      <c r="W32" s="327"/>
      <c r="X32" s="22"/>
      <c r="Y32" s="18"/>
    </row>
    <row r="33" spans="1:25" s="15" customFormat="1" ht="52.5" customHeight="1">
      <c r="A33" s="191" t="s">
        <v>444</v>
      </c>
      <c r="B33" s="185" t="s">
        <v>445</v>
      </c>
      <c r="C33" s="42">
        <v>4</v>
      </c>
      <c r="D33" s="42">
        <v>0</v>
      </c>
      <c r="E33" s="42">
        <v>0</v>
      </c>
      <c r="F33" s="42">
        <v>0</v>
      </c>
      <c r="G33" s="42">
        <v>4</v>
      </c>
      <c r="H33" s="42">
        <v>3</v>
      </c>
      <c r="I33" s="16"/>
      <c r="J33" s="16"/>
      <c r="K33" s="22"/>
      <c r="L33" s="22"/>
      <c r="M33" s="22"/>
      <c r="N33" s="22"/>
      <c r="O33" s="22"/>
      <c r="P33" s="16"/>
      <c r="Q33" s="16"/>
      <c r="R33" s="16"/>
      <c r="S33" s="16"/>
      <c r="T33" s="16"/>
      <c r="U33" s="183"/>
      <c r="V33" s="183"/>
      <c r="W33" s="183"/>
      <c r="X33" s="22"/>
      <c r="Y33" s="18"/>
    </row>
    <row r="34" spans="1:25" s="15" customFormat="1" ht="51" customHeight="1">
      <c r="A34" s="191" t="s">
        <v>446</v>
      </c>
      <c r="B34" s="185" t="s">
        <v>447</v>
      </c>
      <c r="C34" s="42">
        <v>11</v>
      </c>
      <c r="D34" s="42">
        <v>0</v>
      </c>
      <c r="E34" s="42">
        <v>2</v>
      </c>
      <c r="F34" s="42">
        <v>0</v>
      </c>
      <c r="G34" s="42">
        <v>9</v>
      </c>
      <c r="H34" s="42">
        <v>7</v>
      </c>
      <c r="I34" s="16"/>
      <c r="J34" s="16"/>
      <c r="K34" s="22"/>
      <c r="L34" s="22"/>
      <c r="M34" s="22"/>
      <c r="N34" s="22"/>
      <c r="O34" s="22"/>
      <c r="P34" s="16"/>
      <c r="Q34" s="16"/>
      <c r="R34" s="16"/>
      <c r="S34" s="16"/>
      <c r="T34" s="16"/>
      <c r="U34" s="183"/>
      <c r="V34" s="183"/>
      <c r="W34" s="183"/>
      <c r="X34" s="22"/>
      <c r="Y34" s="18"/>
    </row>
    <row r="35" spans="1:25" s="15" customFormat="1" ht="42" customHeight="1">
      <c r="A35" s="191" t="s">
        <v>448</v>
      </c>
      <c r="B35" s="185" t="s">
        <v>449</v>
      </c>
      <c r="C35" s="42">
        <v>1</v>
      </c>
      <c r="D35" s="42">
        <v>0</v>
      </c>
      <c r="E35" s="42">
        <v>0</v>
      </c>
      <c r="F35" s="42">
        <v>0</v>
      </c>
      <c r="G35" s="42">
        <v>1</v>
      </c>
      <c r="H35" s="42">
        <v>2</v>
      </c>
      <c r="I35" s="16"/>
      <c r="J35" s="16"/>
      <c r="K35" s="22"/>
      <c r="L35" s="22"/>
      <c r="M35" s="22"/>
      <c r="N35" s="22"/>
      <c r="O35" s="22"/>
      <c r="P35" s="16"/>
      <c r="Q35" s="16"/>
      <c r="R35" s="16"/>
      <c r="S35" s="16"/>
      <c r="T35" s="16"/>
      <c r="U35" s="183"/>
      <c r="V35" s="183"/>
      <c r="W35" s="183"/>
      <c r="X35" s="22"/>
      <c r="Y35" s="18"/>
    </row>
    <row r="36" spans="1:25" s="15" customFormat="1" ht="42" customHeight="1">
      <c r="A36" s="191" t="s">
        <v>450</v>
      </c>
      <c r="B36" s="185" t="s">
        <v>451</v>
      </c>
      <c r="C36" s="42">
        <v>0</v>
      </c>
      <c r="D36" s="42">
        <v>0</v>
      </c>
      <c r="E36" s="42">
        <v>0</v>
      </c>
      <c r="F36" s="42">
        <v>0</v>
      </c>
      <c r="G36" s="42">
        <v>0</v>
      </c>
      <c r="H36" s="42">
        <v>0</v>
      </c>
      <c r="I36" s="16"/>
      <c r="J36" s="16"/>
      <c r="K36" s="22"/>
      <c r="L36" s="22"/>
      <c r="M36" s="22"/>
      <c r="N36" s="22"/>
      <c r="O36" s="22"/>
      <c r="P36" s="16"/>
      <c r="Q36" s="16"/>
      <c r="R36" s="16"/>
      <c r="S36" s="16"/>
      <c r="T36" s="16"/>
      <c r="U36" s="183"/>
      <c r="V36" s="183"/>
      <c r="W36" s="183"/>
      <c r="X36" s="22"/>
      <c r="Y36" s="18"/>
    </row>
    <row r="37" spans="1:25" s="15" customFormat="1" ht="13.5" customHeight="1">
      <c r="A37" s="156"/>
      <c r="B37" s="146"/>
      <c r="C37" s="47"/>
      <c r="D37" s="47"/>
      <c r="E37" s="47"/>
      <c r="F37" s="47"/>
      <c r="G37" s="47"/>
      <c r="H37" s="14"/>
      <c r="I37" s="16"/>
      <c r="J37" s="16"/>
      <c r="K37" s="22"/>
      <c r="L37" s="22"/>
      <c r="M37" s="22"/>
      <c r="N37" s="22"/>
      <c r="O37" s="22"/>
      <c r="P37" s="16"/>
      <c r="Q37" s="16"/>
      <c r="R37" s="16"/>
      <c r="S37" s="16"/>
      <c r="T37" s="16"/>
      <c r="U37" s="183"/>
      <c r="V37" s="183"/>
      <c r="W37" s="183"/>
      <c r="X37" s="22"/>
      <c r="Y37" s="18"/>
    </row>
    <row r="38" spans="1:15" ht="17.25" customHeight="1">
      <c r="A38" s="317" t="s">
        <v>82</v>
      </c>
      <c r="B38" s="317"/>
      <c r="C38" s="317"/>
      <c r="D38" s="317"/>
      <c r="E38" s="317"/>
      <c r="F38" s="317"/>
      <c r="G38" s="317"/>
      <c r="H38" s="317"/>
      <c r="I38" s="317"/>
      <c r="J38" s="317"/>
      <c r="K38" s="317"/>
      <c r="L38" s="317"/>
      <c r="M38" s="317"/>
      <c r="N38" s="317"/>
      <c r="O38" s="317"/>
    </row>
  </sheetData>
  <sheetProtection/>
  <mergeCells count="55">
    <mergeCell ref="T30:V30"/>
    <mergeCell ref="D27:G27"/>
    <mergeCell ref="U32:W32"/>
    <mergeCell ref="A26:L26"/>
    <mergeCell ref="T26:V26"/>
    <mergeCell ref="H27:H29"/>
    <mergeCell ref="T27:V28"/>
    <mergeCell ref="D28:D29"/>
    <mergeCell ref="T29:V29"/>
    <mergeCell ref="T31:V31"/>
    <mergeCell ref="F2:J2"/>
    <mergeCell ref="M6:N6"/>
    <mergeCell ref="A6:A7"/>
    <mergeCell ref="C6:C7"/>
    <mergeCell ref="K6:K7"/>
    <mergeCell ref="L6:L7"/>
    <mergeCell ref="D6:D7"/>
    <mergeCell ref="E6:G6"/>
    <mergeCell ref="H6:H7"/>
    <mergeCell ref="B6:B7"/>
    <mergeCell ref="G28:G29"/>
    <mergeCell ref="A25:L25"/>
    <mergeCell ref="E18:E19"/>
    <mergeCell ref="F18:H18"/>
    <mergeCell ref="L18:L19"/>
    <mergeCell ref="D17:E17"/>
    <mergeCell ref="I6:I7"/>
    <mergeCell ref="C17:C19"/>
    <mergeCell ref="T25:V25"/>
    <mergeCell ref="J6:J7"/>
    <mergeCell ref="U24:W24"/>
    <mergeCell ref="P19:R19"/>
    <mergeCell ref="T16:V16"/>
    <mergeCell ref="P17:R17"/>
    <mergeCell ref="T12:X12"/>
    <mergeCell ref="T14:W14"/>
    <mergeCell ref="P18:R18"/>
    <mergeCell ref="K18:K19"/>
    <mergeCell ref="A15:M15"/>
    <mergeCell ref="B17:B19"/>
    <mergeCell ref="T15:V15"/>
    <mergeCell ref="A14:N14"/>
    <mergeCell ref="A16:M16"/>
    <mergeCell ref="A17:A19"/>
    <mergeCell ref="F17:L17"/>
    <mergeCell ref="A38:O38"/>
    <mergeCell ref="P20:R20"/>
    <mergeCell ref="I18:I19"/>
    <mergeCell ref="J18:J19"/>
    <mergeCell ref="D18:D19"/>
    <mergeCell ref="B27:B29"/>
    <mergeCell ref="C27:C29"/>
    <mergeCell ref="M25:O25"/>
    <mergeCell ref="A27:A29"/>
    <mergeCell ref="E28:F28"/>
  </mergeCells>
  <printOptions/>
  <pageMargins left="0.8661417322834646" right="0.15748031496062992" top="0.7874015748031497" bottom="0.1968503937007874" header="0" footer="0"/>
  <pageSetup fitToHeight="1" fitToWidth="1" horizontalDpi="600" verticalDpi="600" orientation="landscape" paperSize="9" scale="40" r:id="rId1"/>
  <ignoredErrors>
    <ignoredError sqref="B32:B3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>
    <tabColor indexed="26"/>
  </sheetPr>
  <dimension ref="A1:AS61"/>
  <sheetViews>
    <sheetView showGridLines="0" zoomScale="50" zoomScaleNormal="50" zoomScaleSheetLayoutView="20" zoomScalePageLayoutView="0" workbookViewId="0" topLeftCell="A1">
      <pane xSplit="5" ySplit="9" topLeftCell="P43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AG51" sqref="AG51"/>
    </sheetView>
  </sheetViews>
  <sheetFormatPr defaultColWidth="9.140625" defaultRowHeight="12.75"/>
  <cols>
    <col min="1" max="1" width="9.140625" style="6" customWidth="1"/>
    <col min="2" max="2" width="9.421875" style="6" customWidth="1"/>
    <col min="3" max="3" width="48.28125" style="6" customWidth="1"/>
    <col min="4" max="4" width="22.7109375" style="10" customWidth="1"/>
    <col min="5" max="5" width="6.421875" style="118" customWidth="1"/>
    <col min="6" max="6" width="16.7109375" style="6" customWidth="1"/>
    <col min="7" max="7" width="15.28125" style="6" customWidth="1"/>
    <col min="8" max="8" width="14.140625" style="6" customWidth="1"/>
    <col min="9" max="9" width="13.421875" style="6" customWidth="1"/>
    <col min="10" max="10" width="15.28125" style="6" customWidth="1"/>
    <col min="11" max="11" width="15.7109375" style="6" customWidth="1"/>
    <col min="12" max="13" width="12.140625" style="6" customWidth="1"/>
    <col min="14" max="14" width="14.28125" style="6" customWidth="1"/>
    <col min="15" max="15" width="14.140625" style="6" customWidth="1"/>
    <col min="16" max="16" width="14.00390625" style="6" customWidth="1"/>
    <col min="17" max="17" width="12.57421875" style="6" customWidth="1"/>
    <col min="18" max="19" width="12.28125" style="6" customWidth="1"/>
    <col min="20" max="20" width="13.140625" style="6" customWidth="1"/>
    <col min="21" max="21" width="12.57421875" style="6" customWidth="1"/>
    <col min="22" max="22" width="15.140625" style="6" customWidth="1"/>
    <col min="23" max="23" width="14.57421875" style="6" customWidth="1"/>
    <col min="24" max="24" width="16.00390625" style="6" customWidth="1"/>
    <col min="25" max="30" width="13.421875" style="6" customWidth="1"/>
    <col min="31" max="31" width="13.140625" style="6" customWidth="1"/>
    <col min="32" max="32" width="12.421875" style="6" customWidth="1"/>
    <col min="33" max="33" width="14.28125" style="6" customWidth="1"/>
    <col min="34" max="34" width="14.140625" style="6" customWidth="1"/>
    <col min="35" max="35" width="16.8515625" style="6" customWidth="1"/>
    <col min="36" max="36" width="13.57421875" style="6" customWidth="1"/>
    <col min="37" max="37" width="15.28125" style="6" customWidth="1"/>
    <col min="38" max="38" width="15.57421875" style="6" customWidth="1"/>
    <col min="39" max="39" width="13.7109375" style="6" customWidth="1"/>
    <col min="40" max="40" width="13.140625" style="6" customWidth="1"/>
    <col min="41" max="41" width="13.421875" style="6" customWidth="1"/>
    <col min="42" max="42" width="12.57421875" style="6" customWidth="1"/>
    <col min="43" max="43" width="12.28125" style="6" customWidth="1"/>
    <col min="44" max="44" width="11.57421875" style="6" customWidth="1"/>
    <col min="45" max="16384" width="9.140625" style="6" customWidth="1"/>
  </cols>
  <sheetData>
    <row r="1" spans="4:5" ht="12.75" customHeight="1">
      <c r="D1" s="97"/>
      <c r="E1" s="116"/>
    </row>
    <row r="2" spans="2:34" ht="24" customHeight="1">
      <c r="B2" s="177" t="s">
        <v>236</v>
      </c>
      <c r="C2" s="102"/>
      <c r="D2" s="86"/>
      <c r="E2" s="117"/>
      <c r="F2" s="178" t="str">
        <f>IF('Титул ф.6'!D21=0," ",'Титул ф.6'!D21)</f>
        <v>Ульяновский областной суд </v>
      </c>
      <c r="G2" s="103"/>
      <c r="H2" s="99"/>
      <c r="I2" s="99"/>
      <c r="J2" s="99"/>
      <c r="K2" s="100"/>
      <c r="L2" s="100"/>
      <c r="M2" s="100"/>
      <c r="N2" s="101"/>
      <c r="O2" s="98"/>
      <c r="P2" s="98"/>
      <c r="Q2" s="98"/>
      <c r="R2" s="98"/>
      <c r="S2" s="98"/>
      <c r="T2" s="98"/>
      <c r="AE2" s="89"/>
      <c r="AG2" s="119"/>
      <c r="AH2" s="119"/>
    </row>
    <row r="3" spans="1:38" s="15" customFormat="1" ht="73.5" customHeight="1">
      <c r="A3" s="410" t="s">
        <v>83</v>
      </c>
      <c r="B3" s="410"/>
      <c r="C3" s="410"/>
      <c r="D3" s="410"/>
      <c r="E3" s="410"/>
      <c r="F3" s="410"/>
      <c r="G3" s="410"/>
      <c r="H3" s="410"/>
      <c r="I3" s="410"/>
      <c r="J3" s="410"/>
      <c r="K3" s="410"/>
      <c r="L3" s="410"/>
      <c r="M3" s="410"/>
      <c r="N3" s="410"/>
      <c r="O3" s="410"/>
      <c r="P3" s="410"/>
      <c r="Q3" s="410"/>
      <c r="R3" s="410"/>
      <c r="S3" s="410"/>
      <c r="T3" s="410"/>
      <c r="U3" s="410"/>
      <c r="V3" s="410"/>
      <c r="W3" s="410"/>
      <c r="X3" s="410"/>
      <c r="Y3" s="410"/>
      <c r="Z3" s="410"/>
      <c r="AA3" s="410"/>
      <c r="AB3" s="410"/>
      <c r="AC3" s="410"/>
      <c r="AD3" s="410"/>
      <c r="AE3" s="410"/>
      <c r="AF3" s="410"/>
      <c r="AG3" s="410"/>
      <c r="AH3" s="410"/>
      <c r="AI3" s="410"/>
      <c r="AJ3" s="410"/>
      <c r="AK3" s="410"/>
      <c r="AL3" s="410"/>
    </row>
    <row r="4" spans="1:33" s="18" customFormat="1" ht="33.75" customHeight="1">
      <c r="A4" s="412" t="s">
        <v>73</v>
      </c>
      <c r="B4" s="412"/>
      <c r="C4" s="412"/>
      <c r="D4" s="412"/>
      <c r="E4" s="412"/>
      <c r="F4" s="412"/>
      <c r="G4" s="412"/>
      <c r="H4" s="412"/>
      <c r="I4" s="412"/>
      <c r="J4" s="412"/>
      <c r="K4" s="412"/>
      <c r="L4" s="412"/>
      <c r="M4" s="412"/>
      <c r="N4" s="412"/>
      <c r="O4" s="412"/>
      <c r="P4" s="412"/>
      <c r="Q4" s="412"/>
      <c r="R4" s="412"/>
      <c r="S4" s="412"/>
      <c r="T4" s="412"/>
      <c r="U4" s="412"/>
      <c r="V4" s="412"/>
      <c r="W4" s="412"/>
      <c r="X4" s="412"/>
      <c r="Y4" s="412"/>
      <c r="Z4" s="412"/>
      <c r="AA4" s="412"/>
      <c r="AB4" s="412"/>
      <c r="AC4" s="412"/>
      <c r="AD4" s="412"/>
      <c r="AE4" s="412"/>
      <c r="AF4" s="412"/>
      <c r="AG4" s="412"/>
    </row>
    <row r="5" spans="1:45" s="41" customFormat="1" ht="69" customHeight="1">
      <c r="A5" s="409" t="s">
        <v>260</v>
      </c>
      <c r="B5" s="409"/>
      <c r="C5" s="409"/>
      <c r="D5" s="380" t="s">
        <v>268</v>
      </c>
      <c r="E5" s="333" t="s">
        <v>114</v>
      </c>
      <c r="F5" s="364" t="s">
        <v>500</v>
      </c>
      <c r="G5" s="420" t="s">
        <v>369</v>
      </c>
      <c r="H5" s="420"/>
      <c r="I5" s="420"/>
      <c r="J5" s="420"/>
      <c r="K5" s="420"/>
      <c r="L5" s="420"/>
      <c r="M5" s="420"/>
      <c r="N5" s="420"/>
      <c r="O5" s="420"/>
      <c r="P5" s="420"/>
      <c r="Q5" s="420"/>
      <c r="R5" s="420"/>
      <c r="S5" s="420"/>
      <c r="T5" s="420"/>
      <c r="U5" s="420"/>
      <c r="V5" s="420"/>
      <c r="W5" s="420"/>
      <c r="X5" s="421" t="s">
        <v>368</v>
      </c>
      <c r="Y5" s="422"/>
      <c r="Z5" s="422"/>
      <c r="AA5" s="422"/>
      <c r="AB5" s="422"/>
      <c r="AC5" s="423"/>
      <c r="AD5" s="375" t="s">
        <v>97</v>
      </c>
      <c r="AE5" s="376"/>
      <c r="AF5" s="377" t="s">
        <v>84</v>
      </c>
      <c r="AG5" s="377"/>
      <c r="AH5" s="369" t="s">
        <v>501</v>
      </c>
      <c r="AI5" s="369" t="s">
        <v>502</v>
      </c>
      <c r="AJ5" s="369" t="s">
        <v>452</v>
      </c>
      <c r="AK5" s="405" t="s">
        <v>503</v>
      </c>
      <c r="AL5" s="369" t="s">
        <v>504</v>
      </c>
      <c r="AM5" s="369" t="s">
        <v>505</v>
      </c>
      <c r="AN5" s="424" t="s">
        <v>453</v>
      </c>
      <c r="AO5" s="411" t="s">
        <v>186</v>
      </c>
      <c r="AP5" s="411"/>
      <c r="AQ5" s="411"/>
      <c r="AR5" s="411"/>
      <c r="AS5" s="364" t="s">
        <v>499</v>
      </c>
    </row>
    <row r="6" spans="1:45" s="41" customFormat="1" ht="57" customHeight="1">
      <c r="A6" s="409"/>
      <c r="B6" s="409"/>
      <c r="C6" s="409"/>
      <c r="D6" s="380"/>
      <c r="E6" s="333"/>
      <c r="F6" s="364"/>
      <c r="G6" s="365" t="s">
        <v>261</v>
      </c>
      <c r="H6" s="365"/>
      <c r="I6" s="365"/>
      <c r="J6" s="365"/>
      <c r="K6" s="365"/>
      <c r="L6" s="365"/>
      <c r="M6" s="365"/>
      <c r="N6" s="365"/>
      <c r="O6" s="365"/>
      <c r="P6" s="365"/>
      <c r="Q6" s="365"/>
      <c r="R6" s="365" t="s">
        <v>262</v>
      </c>
      <c r="S6" s="365"/>
      <c r="T6" s="365"/>
      <c r="U6" s="365"/>
      <c r="V6" s="365"/>
      <c r="W6" s="365"/>
      <c r="X6" s="366" t="s">
        <v>261</v>
      </c>
      <c r="Y6" s="367"/>
      <c r="Z6" s="367"/>
      <c r="AA6" s="367"/>
      <c r="AB6" s="368"/>
      <c r="AC6" s="418" t="s">
        <v>98</v>
      </c>
      <c r="AD6" s="378" t="s">
        <v>414</v>
      </c>
      <c r="AE6" s="378" t="s">
        <v>99</v>
      </c>
      <c r="AF6" s="369" t="s">
        <v>249</v>
      </c>
      <c r="AG6" s="364" t="s">
        <v>454</v>
      </c>
      <c r="AH6" s="370"/>
      <c r="AI6" s="370"/>
      <c r="AJ6" s="370"/>
      <c r="AK6" s="406"/>
      <c r="AL6" s="370"/>
      <c r="AM6" s="370"/>
      <c r="AN6" s="425"/>
      <c r="AO6" s="415" t="s">
        <v>455</v>
      </c>
      <c r="AP6" s="372" t="s">
        <v>506</v>
      </c>
      <c r="AQ6" s="364" t="s">
        <v>456</v>
      </c>
      <c r="AR6" s="369" t="s">
        <v>457</v>
      </c>
      <c r="AS6" s="364"/>
    </row>
    <row r="7" spans="1:45" s="41" customFormat="1" ht="87.75" customHeight="1">
      <c r="A7" s="409"/>
      <c r="B7" s="409"/>
      <c r="C7" s="409"/>
      <c r="D7" s="380"/>
      <c r="E7" s="333"/>
      <c r="F7" s="364"/>
      <c r="G7" s="364" t="s">
        <v>458</v>
      </c>
      <c r="H7" s="411" t="s">
        <v>459</v>
      </c>
      <c r="I7" s="411"/>
      <c r="J7" s="364" t="s">
        <v>460</v>
      </c>
      <c r="K7" s="365" t="s">
        <v>263</v>
      </c>
      <c r="L7" s="365"/>
      <c r="M7" s="365"/>
      <c r="N7" s="365"/>
      <c r="O7" s="364" t="s">
        <v>461</v>
      </c>
      <c r="P7" s="364" t="s">
        <v>462</v>
      </c>
      <c r="Q7" s="413" t="s">
        <v>463</v>
      </c>
      <c r="R7" s="365" t="s">
        <v>100</v>
      </c>
      <c r="S7" s="365"/>
      <c r="T7" s="365"/>
      <c r="U7" s="365" t="s">
        <v>464</v>
      </c>
      <c r="V7" s="365"/>
      <c r="W7" s="364" t="s">
        <v>465</v>
      </c>
      <c r="X7" s="378" t="s">
        <v>466</v>
      </c>
      <c r="Y7" s="378" t="s">
        <v>101</v>
      </c>
      <c r="Z7" s="378" t="s">
        <v>467</v>
      </c>
      <c r="AA7" s="378" t="s">
        <v>263</v>
      </c>
      <c r="AB7" s="378" t="s">
        <v>468</v>
      </c>
      <c r="AC7" s="418"/>
      <c r="AD7" s="414"/>
      <c r="AE7" s="414"/>
      <c r="AF7" s="370"/>
      <c r="AG7" s="364"/>
      <c r="AH7" s="370"/>
      <c r="AI7" s="370"/>
      <c r="AJ7" s="370"/>
      <c r="AK7" s="406"/>
      <c r="AL7" s="370"/>
      <c r="AM7" s="370"/>
      <c r="AN7" s="425"/>
      <c r="AO7" s="416"/>
      <c r="AP7" s="373"/>
      <c r="AQ7" s="364"/>
      <c r="AR7" s="370"/>
      <c r="AS7" s="364"/>
    </row>
    <row r="8" spans="1:45" s="41" customFormat="1" ht="285" customHeight="1">
      <c r="A8" s="409"/>
      <c r="B8" s="409"/>
      <c r="C8" s="409"/>
      <c r="D8" s="380"/>
      <c r="E8" s="333"/>
      <c r="F8" s="364"/>
      <c r="G8" s="364"/>
      <c r="H8" s="205" t="s">
        <v>102</v>
      </c>
      <c r="I8" s="205" t="s">
        <v>469</v>
      </c>
      <c r="J8" s="364"/>
      <c r="K8" s="205" t="s">
        <v>470</v>
      </c>
      <c r="L8" s="205" t="s">
        <v>435</v>
      </c>
      <c r="M8" s="205" t="s">
        <v>471</v>
      </c>
      <c r="N8" s="205" t="s">
        <v>250</v>
      </c>
      <c r="O8" s="364"/>
      <c r="P8" s="364"/>
      <c r="Q8" s="413"/>
      <c r="R8" s="205" t="s">
        <v>472</v>
      </c>
      <c r="S8" s="205" t="s">
        <v>103</v>
      </c>
      <c r="T8" s="205" t="s">
        <v>473</v>
      </c>
      <c r="U8" s="205" t="s">
        <v>103</v>
      </c>
      <c r="V8" s="205" t="s">
        <v>473</v>
      </c>
      <c r="W8" s="364"/>
      <c r="X8" s="379"/>
      <c r="Y8" s="379"/>
      <c r="Z8" s="379"/>
      <c r="AA8" s="379"/>
      <c r="AB8" s="379"/>
      <c r="AC8" s="419"/>
      <c r="AD8" s="379"/>
      <c r="AE8" s="379"/>
      <c r="AF8" s="371"/>
      <c r="AG8" s="364"/>
      <c r="AH8" s="371"/>
      <c r="AI8" s="371"/>
      <c r="AJ8" s="371"/>
      <c r="AK8" s="407"/>
      <c r="AL8" s="371"/>
      <c r="AM8" s="371"/>
      <c r="AN8" s="426"/>
      <c r="AO8" s="417"/>
      <c r="AP8" s="373"/>
      <c r="AQ8" s="364"/>
      <c r="AR8" s="371"/>
      <c r="AS8" s="364"/>
    </row>
    <row r="9" spans="1:45" s="108" customFormat="1" ht="21.75" customHeight="1">
      <c r="A9" s="408" t="s">
        <v>264</v>
      </c>
      <c r="B9" s="408"/>
      <c r="C9" s="408"/>
      <c r="D9" s="104" t="s">
        <v>265</v>
      </c>
      <c r="E9" s="105"/>
      <c r="F9" s="106">
        <v>1</v>
      </c>
      <c r="G9" s="106">
        <v>2</v>
      </c>
      <c r="H9" s="106">
        <v>3</v>
      </c>
      <c r="I9" s="106">
        <v>4</v>
      </c>
      <c r="J9" s="107">
        <v>5</v>
      </c>
      <c r="K9" s="107">
        <v>6</v>
      </c>
      <c r="L9" s="107">
        <v>7</v>
      </c>
      <c r="M9" s="106">
        <v>8</v>
      </c>
      <c r="N9" s="106">
        <v>9</v>
      </c>
      <c r="O9" s="106">
        <v>10</v>
      </c>
      <c r="P9" s="106">
        <v>11</v>
      </c>
      <c r="Q9" s="107">
        <v>12</v>
      </c>
      <c r="R9" s="106">
        <v>13</v>
      </c>
      <c r="S9" s="107">
        <v>14</v>
      </c>
      <c r="T9" s="107">
        <v>15</v>
      </c>
      <c r="U9" s="106">
        <v>16</v>
      </c>
      <c r="V9" s="106">
        <v>17</v>
      </c>
      <c r="W9" s="106">
        <v>18</v>
      </c>
      <c r="X9" s="106">
        <v>19</v>
      </c>
      <c r="Y9" s="106">
        <v>20</v>
      </c>
      <c r="Z9" s="106">
        <v>21</v>
      </c>
      <c r="AA9" s="106">
        <v>22</v>
      </c>
      <c r="AB9" s="107">
        <v>23</v>
      </c>
      <c r="AC9" s="106">
        <v>24</v>
      </c>
      <c r="AD9" s="106">
        <v>25</v>
      </c>
      <c r="AE9" s="106">
        <v>26</v>
      </c>
      <c r="AF9" s="106">
        <v>27</v>
      </c>
      <c r="AG9" s="106">
        <v>28</v>
      </c>
      <c r="AH9" s="106">
        <v>29</v>
      </c>
      <c r="AI9" s="106">
        <v>30</v>
      </c>
      <c r="AJ9" s="106">
        <v>31</v>
      </c>
      <c r="AK9" s="106">
        <v>32</v>
      </c>
      <c r="AL9" s="106">
        <v>33</v>
      </c>
      <c r="AM9" s="106">
        <v>34</v>
      </c>
      <c r="AN9" s="106">
        <v>35</v>
      </c>
      <c r="AO9" s="106">
        <v>36</v>
      </c>
      <c r="AP9" s="106">
        <v>37</v>
      </c>
      <c r="AQ9" s="106">
        <v>38</v>
      </c>
      <c r="AR9" s="107">
        <v>39</v>
      </c>
      <c r="AS9" s="107">
        <v>40</v>
      </c>
    </row>
    <row r="10" spans="1:45" ht="51.75" customHeight="1">
      <c r="A10" s="385" t="s">
        <v>266</v>
      </c>
      <c r="B10" s="385"/>
      <c r="C10" s="385"/>
      <c r="D10" s="196">
        <v>105</v>
      </c>
      <c r="E10" s="193">
        <v>1</v>
      </c>
      <c r="F10" s="109">
        <v>35</v>
      </c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>
        <v>1</v>
      </c>
      <c r="T10" s="109"/>
      <c r="U10" s="109">
        <v>3</v>
      </c>
      <c r="V10" s="109"/>
      <c r="W10" s="109">
        <v>4</v>
      </c>
      <c r="X10" s="109"/>
      <c r="Y10" s="109"/>
      <c r="Z10" s="109"/>
      <c r="AA10" s="109"/>
      <c r="AB10" s="109"/>
      <c r="AC10" s="109"/>
      <c r="AD10" s="109"/>
      <c r="AE10" s="109"/>
      <c r="AF10" s="109">
        <v>1</v>
      </c>
      <c r="AG10" s="109"/>
      <c r="AH10" s="109">
        <v>1</v>
      </c>
      <c r="AI10" s="109">
        <v>9</v>
      </c>
      <c r="AJ10" s="109">
        <v>1</v>
      </c>
      <c r="AK10" s="109"/>
      <c r="AL10" s="109">
        <v>34</v>
      </c>
      <c r="AM10" s="109">
        <v>128</v>
      </c>
      <c r="AN10" s="109">
        <v>178</v>
      </c>
      <c r="AO10" s="109"/>
      <c r="AP10" s="109"/>
      <c r="AQ10" s="109"/>
      <c r="AR10" s="109">
        <v>4</v>
      </c>
      <c r="AS10" s="109">
        <v>15</v>
      </c>
    </row>
    <row r="11" spans="1:45" ht="42" customHeight="1">
      <c r="A11" s="385" t="s">
        <v>267</v>
      </c>
      <c r="B11" s="385"/>
      <c r="C11" s="385"/>
      <c r="D11" s="196" t="s">
        <v>474</v>
      </c>
      <c r="E11" s="193">
        <v>2</v>
      </c>
      <c r="F11" s="109">
        <v>6</v>
      </c>
      <c r="G11" s="109"/>
      <c r="H11" s="109"/>
      <c r="I11" s="109"/>
      <c r="J11" s="109"/>
      <c r="K11" s="109"/>
      <c r="L11" s="109">
        <v>1</v>
      </c>
      <c r="M11" s="109"/>
      <c r="N11" s="109"/>
      <c r="O11" s="109"/>
      <c r="P11" s="109"/>
      <c r="Q11" s="109">
        <v>1</v>
      </c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>
        <v>5</v>
      </c>
      <c r="AM11" s="109"/>
      <c r="AN11" s="109">
        <v>6</v>
      </c>
      <c r="AO11" s="109"/>
      <c r="AP11" s="109"/>
      <c r="AQ11" s="109"/>
      <c r="AR11" s="109">
        <v>1</v>
      </c>
      <c r="AS11" s="109">
        <v>1</v>
      </c>
    </row>
    <row r="12" spans="1:45" ht="60.75" customHeight="1">
      <c r="A12" s="385" t="s">
        <v>146</v>
      </c>
      <c r="B12" s="385"/>
      <c r="C12" s="385"/>
      <c r="D12" s="196" t="s">
        <v>147</v>
      </c>
      <c r="E12" s="193">
        <v>3</v>
      </c>
      <c r="F12" s="109">
        <v>88</v>
      </c>
      <c r="G12" s="109"/>
      <c r="H12" s="109">
        <v>2</v>
      </c>
      <c r="I12" s="109"/>
      <c r="J12" s="109"/>
      <c r="K12" s="109"/>
      <c r="L12" s="109"/>
      <c r="M12" s="109"/>
      <c r="N12" s="109"/>
      <c r="O12" s="109"/>
      <c r="P12" s="109"/>
      <c r="Q12" s="109">
        <v>2</v>
      </c>
      <c r="R12" s="109"/>
      <c r="S12" s="109"/>
      <c r="T12" s="109"/>
      <c r="U12" s="109">
        <v>3</v>
      </c>
      <c r="V12" s="109"/>
      <c r="W12" s="109">
        <v>3</v>
      </c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>
        <v>3</v>
      </c>
      <c r="AI12" s="109">
        <v>8</v>
      </c>
      <c r="AJ12" s="109">
        <v>2</v>
      </c>
      <c r="AK12" s="109"/>
      <c r="AL12" s="109">
        <v>84</v>
      </c>
      <c r="AM12" s="109">
        <v>105</v>
      </c>
      <c r="AN12" s="109">
        <v>207</v>
      </c>
      <c r="AO12" s="109"/>
      <c r="AP12" s="109">
        <v>2</v>
      </c>
      <c r="AQ12" s="109">
        <v>1</v>
      </c>
      <c r="AR12" s="109">
        <v>2</v>
      </c>
      <c r="AS12" s="109">
        <v>16</v>
      </c>
    </row>
    <row r="13" spans="1:45" ht="63" customHeight="1">
      <c r="A13" s="385" t="s">
        <v>148</v>
      </c>
      <c r="B13" s="385"/>
      <c r="C13" s="385"/>
      <c r="D13" s="196" t="s">
        <v>122</v>
      </c>
      <c r="E13" s="193">
        <v>4</v>
      </c>
      <c r="F13" s="109">
        <v>3</v>
      </c>
      <c r="G13" s="109"/>
      <c r="H13" s="109">
        <v>1</v>
      </c>
      <c r="I13" s="109"/>
      <c r="J13" s="109"/>
      <c r="K13" s="109"/>
      <c r="L13" s="109"/>
      <c r="M13" s="109"/>
      <c r="N13" s="109"/>
      <c r="O13" s="109"/>
      <c r="P13" s="109">
        <v>1</v>
      </c>
      <c r="Q13" s="109">
        <v>2</v>
      </c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>
        <v>1</v>
      </c>
      <c r="AM13" s="109"/>
      <c r="AN13" s="109">
        <v>3</v>
      </c>
      <c r="AO13" s="109">
        <v>1</v>
      </c>
      <c r="AP13" s="109">
        <v>1</v>
      </c>
      <c r="AQ13" s="109"/>
      <c r="AR13" s="109"/>
      <c r="AS13" s="109">
        <v>2</v>
      </c>
    </row>
    <row r="14" spans="1:45" ht="34.5" customHeight="1">
      <c r="A14" s="385" t="s">
        <v>149</v>
      </c>
      <c r="B14" s="385"/>
      <c r="C14" s="385"/>
      <c r="D14" s="196">
        <v>131</v>
      </c>
      <c r="E14" s="193">
        <v>5</v>
      </c>
      <c r="F14" s="109">
        <v>15</v>
      </c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>
        <v>1</v>
      </c>
      <c r="V14" s="109"/>
      <c r="W14" s="109">
        <v>1</v>
      </c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>
        <v>1</v>
      </c>
      <c r="AI14" s="109">
        <v>4</v>
      </c>
      <c r="AJ14" s="109"/>
      <c r="AK14" s="109"/>
      <c r="AL14" s="109">
        <v>15</v>
      </c>
      <c r="AM14" s="109">
        <v>13</v>
      </c>
      <c r="AN14" s="109">
        <v>34</v>
      </c>
      <c r="AO14" s="109"/>
      <c r="AP14" s="109"/>
      <c r="AQ14" s="109"/>
      <c r="AR14" s="109">
        <v>1</v>
      </c>
      <c r="AS14" s="109">
        <v>6</v>
      </c>
    </row>
    <row r="15" spans="1:45" ht="78.75" customHeight="1">
      <c r="A15" s="385" t="s">
        <v>150</v>
      </c>
      <c r="B15" s="385"/>
      <c r="C15" s="385"/>
      <c r="D15" s="196" t="s">
        <v>475</v>
      </c>
      <c r="E15" s="193">
        <v>6</v>
      </c>
      <c r="F15" s="109">
        <v>14</v>
      </c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>
        <v>4</v>
      </c>
      <c r="V15" s="109"/>
      <c r="W15" s="109">
        <v>4</v>
      </c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>
        <v>1</v>
      </c>
      <c r="AI15" s="109">
        <v>1</v>
      </c>
      <c r="AJ15" s="109"/>
      <c r="AK15" s="109"/>
      <c r="AL15" s="109">
        <v>11</v>
      </c>
      <c r="AM15" s="109">
        <v>12</v>
      </c>
      <c r="AN15" s="109">
        <v>29</v>
      </c>
      <c r="AO15" s="109"/>
      <c r="AP15" s="109">
        <v>1</v>
      </c>
      <c r="AQ15" s="109"/>
      <c r="AR15" s="109">
        <v>3</v>
      </c>
      <c r="AS15" s="109">
        <v>6</v>
      </c>
    </row>
    <row r="16" spans="1:45" ht="34.5" customHeight="1">
      <c r="A16" s="385" t="s">
        <v>151</v>
      </c>
      <c r="B16" s="385"/>
      <c r="C16" s="385"/>
      <c r="D16" s="196">
        <v>158</v>
      </c>
      <c r="E16" s="204">
        <v>7</v>
      </c>
      <c r="F16" s="109">
        <v>88</v>
      </c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>
        <v>9</v>
      </c>
      <c r="V16" s="109"/>
      <c r="W16" s="109">
        <v>9</v>
      </c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>
        <v>1</v>
      </c>
      <c r="AI16" s="109">
        <v>10</v>
      </c>
      <c r="AJ16" s="109">
        <v>18</v>
      </c>
      <c r="AK16" s="109"/>
      <c r="AL16" s="109">
        <v>69</v>
      </c>
      <c r="AM16" s="109">
        <v>88</v>
      </c>
      <c r="AN16" s="109">
        <v>195</v>
      </c>
      <c r="AO16" s="109"/>
      <c r="AP16" s="109"/>
      <c r="AQ16" s="109">
        <v>1</v>
      </c>
      <c r="AR16" s="109">
        <v>8</v>
      </c>
      <c r="AS16" s="109">
        <v>20</v>
      </c>
    </row>
    <row r="17" spans="1:45" ht="34.5" customHeight="1">
      <c r="A17" s="382" t="s">
        <v>476</v>
      </c>
      <c r="B17" s="383"/>
      <c r="C17" s="384"/>
      <c r="D17" s="192" t="s">
        <v>477</v>
      </c>
      <c r="E17" s="204">
        <v>8</v>
      </c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</row>
    <row r="18" spans="1:45" ht="48" customHeight="1">
      <c r="A18" s="381" t="s">
        <v>155</v>
      </c>
      <c r="B18" s="381"/>
      <c r="C18" s="381"/>
      <c r="D18" s="192" t="s">
        <v>478</v>
      </c>
      <c r="E18" s="204">
        <v>9</v>
      </c>
      <c r="F18" s="109">
        <v>17</v>
      </c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>
        <v>2</v>
      </c>
      <c r="AI18" s="109">
        <v>5</v>
      </c>
      <c r="AJ18" s="109"/>
      <c r="AK18" s="109"/>
      <c r="AL18" s="109">
        <v>17</v>
      </c>
      <c r="AM18" s="109">
        <v>53</v>
      </c>
      <c r="AN18" s="109">
        <v>77</v>
      </c>
      <c r="AO18" s="109"/>
      <c r="AP18" s="109"/>
      <c r="AQ18" s="109"/>
      <c r="AR18" s="109"/>
      <c r="AS18" s="109">
        <v>7</v>
      </c>
    </row>
    <row r="19" spans="1:45" ht="35.25" customHeight="1">
      <c r="A19" s="385" t="s">
        <v>156</v>
      </c>
      <c r="B19" s="385"/>
      <c r="C19" s="385"/>
      <c r="D19" s="196">
        <v>160</v>
      </c>
      <c r="E19" s="193">
        <v>10</v>
      </c>
      <c r="F19" s="109">
        <v>7</v>
      </c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>
        <v>4</v>
      </c>
      <c r="V19" s="109"/>
      <c r="W19" s="109">
        <v>4</v>
      </c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>
        <v>3</v>
      </c>
      <c r="AJ19" s="109">
        <v>1</v>
      </c>
      <c r="AK19" s="109">
        <v>1</v>
      </c>
      <c r="AL19" s="109">
        <v>2</v>
      </c>
      <c r="AM19" s="109">
        <v>7</v>
      </c>
      <c r="AN19" s="109">
        <v>17</v>
      </c>
      <c r="AO19" s="109"/>
      <c r="AP19" s="109">
        <v>1</v>
      </c>
      <c r="AQ19" s="109">
        <v>3</v>
      </c>
      <c r="AR19" s="109"/>
      <c r="AS19" s="109">
        <v>7</v>
      </c>
    </row>
    <row r="20" spans="1:45" ht="32.25" customHeight="1">
      <c r="A20" s="360" t="s">
        <v>152</v>
      </c>
      <c r="B20" s="374"/>
      <c r="C20" s="361"/>
      <c r="D20" s="196">
        <v>161</v>
      </c>
      <c r="E20" s="193">
        <v>11</v>
      </c>
      <c r="F20" s="109">
        <v>41</v>
      </c>
      <c r="G20" s="109"/>
      <c r="H20" s="109"/>
      <c r="I20" s="109"/>
      <c r="J20" s="109">
        <v>2</v>
      </c>
      <c r="K20" s="109"/>
      <c r="L20" s="109"/>
      <c r="M20" s="109"/>
      <c r="N20" s="109"/>
      <c r="O20" s="109"/>
      <c r="P20" s="109"/>
      <c r="Q20" s="109">
        <v>2</v>
      </c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>
        <v>1</v>
      </c>
      <c r="AI20" s="109">
        <v>5</v>
      </c>
      <c r="AJ20" s="109">
        <v>7</v>
      </c>
      <c r="AK20" s="109"/>
      <c r="AL20" s="109">
        <v>31</v>
      </c>
      <c r="AM20" s="109">
        <v>37</v>
      </c>
      <c r="AN20" s="109">
        <v>83</v>
      </c>
      <c r="AO20" s="109"/>
      <c r="AP20" s="109">
        <v>2</v>
      </c>
      <c r="AQ20" s="109"/>
      <c r="AR20" s="109"/>
      <c r="AS20" s="109">
        <v>8</v>
      </c>
    </row>
    <row r="21" spans="1:45" ht="32.25" customHeight="1">
      <c r="A21" s="360" t="s">
        <v>153</v>
      </c>
      <c r="B21" s="374"/>
      <c r="C21" s="361"/>
      <c r="D21" s="196">
        <v>162</v>
      </c>
      <c r="E21" s="193">
        <v>12</v>
      </c>
      <c r="F21" s="109">
        <v>32</v>
      </c>
      <c r="G21" s="109"/>
      <c r="H21" s="109">
        <v>2</v>
      </c>
      <c r="I21" s="109"/>
      <c r="J21" s="109"/>
      <c r="K21" s="109"/>
      <c r="L21" s="109"/>
      <c r="M21" s="109"/>
      <c r="N21" s="109"/>
      <c r="O21" s="109"/>
      <c r="P21" s="109"/>
      <c r="Q21" s="109">
        <v>2</v>
      </c>
      <c r="R21" s="109"/>
      <c r="S21" s="109">
        <v>1</v>
      </c>
      <c r="T21" s="109"/>
      <c r="U21" s="109">
        <v>3</v>
      </c>
      <c r="V21" s="109"/>
      <c r="W21" s="109">
        <v>4</v>
      </c>
      <c r="X21" s="109"/>
      <c r="Y21" s="109"/>
      <c r="Z21" s="109"/>
      <c r="AA21" s="109"/>
      <c r="AB21" s="109"/>
      <c r="AC21" s="109"/>
      <c r="AD21" s="109"/>
      <c r="AE21" s="109"/>
      <c r="AF21" s="109"/>
      <c r="AG21" s="109">
        <v>1</v>
      </c>
      <c r="AH21" s="109">
        <v>3</v>
      </c>
      <c r="AI21" s="109">
        <v>5</v>
      </c>
      <c r="AJ21" s="109">
        <v>3</v>
      </c>
      <c r="AK21" s="109"/>
      <c r="AL21" s="109">
        <v>22</v>
      </c>
      <c r="AM21" s="109">
        <v>71</v>
      </c>
      <c r="AN21" s="109">
        <v>111</v>
      </c>
      <c r="AO21" s="109"/>
      <c r="AP21" s="109">
        <v>4</v>
      </c>
      <c r="AQ21" s="109"/>
      <c r="AR21" s="109">
        <v>2</v>
      </c>
      <c r="AS21" s="109">
        <v>15</v>
      </c>
    </row>
    <row r="22" spans="1:45" ht="32.25" customHeight="1">
      <c r="A22" s="385" t="s">
        <v>154</v>
      </c>
      <c r="B22" s="385"/>
      <c r="C22" s="385"/>
      <c r="D22" s="196">
        <v>163</v>
      </c>
      <c r="E22" s="193">
        <v>13</v>
      </c>
      <c r="F22" s="109">
        <v>16</v>
      </c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>
        <v>1</v>
      </c>
      <c r="AJ22" s="109">
        <v>3</v>
      </c>
      <c r="AK22" s="109"/>
      <c r="AL22" s="109">
        <v>14</v>
      </c>
      <c r="AM22" s="109">
        <v>24</v>
      </c>
      <c r="AN22" s="109">
        <v>42</v>
      </c>
      <c r="AO22" s="109"/>
      <c r="AP22" s="109"/>
      <c r="AQ22" s="109"/>
      <c r="AR22" s="109"/>
      <c r="AS22" s="109">
        <v>1</v>
      </c>
    </row>
    <row r="23" spans="1:45" ht="78.75" customHeight="1">
      <c r="A23" s="385" t="s">
        <v>157</v>
      </c>
      <c r="B23" s="385"/>
      <c r="C23" s="385"/>
      <c r="D23" s="196">
        <v>166</v>
      </c>
      <c r="E23" s="193">
        <v>14</v>
      </c>
      <c r="F23" s="109">
        <v>5</v>
      </c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>
        <v>1</v>
      </c>
      <c r="AJ23" s="109"/>
      <c r="AK23" s="109"/>
      <c r="AL23" s="109">
        <v>5</v>
      </c>
      <c r="AM23" s="109">
        <v>4</v>
      </c>
      <c r="AN23" s="109">
        <v>10</v>
      </c>
      <c r="AO23" s="109"/>
      <c r="AP23" s="109"/>
      <c r="AQ23" s="109"/>
      <c r="AR23" s="109"/>
      <c r="AS23" s="109">
        <v>1</v>
      </c>
    </row>
    <row r="24" spans="1:45" ht="36.75" customHeight="1">
      <c r="A24" s="385" t="s">
        <v>158</v>
      </c>
      <c r="B24" s="385"/>
      <c r="C24" s="385"/>
      <c r="D24" s="197" t="s">
        <v>479</v>
      </c>
      <c r="E24" s="193">
        <v>15</v>
      </c>
      <c r="F24" s="109">
        <v>1</v>
      </c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>
        <v>1</v>
      </c>
      <c r="AH24" s="109"/>
      <c r="AI24" s="109">
        <v>5</v>
      </c>
      <c r="AJ24" s="109"/>
      <c r="AK24" s="109"/>
      <c r="AL24" s="109">
        <v>1</v>
      </c>
      <c r="AM24" s="109">
        <v>7</v>
      </c>
      <c r="AN24" s="109">
        <v>14</v>
      </c>
      <c r="AO24" s="109"/>
      <c r="AP24" s="109"/>
      <c r="AQ24" s="109"/>
      <c r="AR24" s="109"/>
      <c r="AS24" s="109">
        <v>6</v>
      </c>
    </row>
    <row r="25" spans="1:45" ht="38.25" customHeight="1">
      <c r="A25" s="360" t="s">
        <v>123</v>
      </c>
      <c r="B25" s="374"/>
      <c r="C25" s="361"/>
      <c r="D25" s="196">
        <v>204</v>
      </c>
      <c r="E25" s="193">
        <v>16</v>
      </c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09"/>
      <c r="AK25" s="109"/>
      <c r="AL25" s="109"/>
      <c r="AM25" s="109"/>
      <c r="AN25" s="109"/>
      <c r="AO25" s="109"/>
      <c r="AP25" s="109"/>
      <c r="AQ25" s="109"/>
      <c r="AR25" s="109"/>
      <c r="AS25" s="109"/>
    </row>
    <row r="26" spans="1:45" ht="36.75" customHeight="1">
      <c r="A26" s="360" t="s">
        <v>124</v>
      </c>
      <c r="B26" s="374"/>
      <c r="C26" s="361"/>
      <c r="D26" s="196">
        <v>205</v>
      </c>
      <c r="E26" s="193">
        <v>17</v>
      </c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09"/>
      <c r="AR26" s="109"/>
      <c r="AS26" s="109"/>
    </row>
    <row r="27" spans="1:45" ht="109.5" customHeight="1">
      <c r="A27" s="360" t="s">
        <v>125</v>
      </c>
      <c r="B27" s="374"/>
      <c r="C27" s="361"/>
      <c r="D27" s="196" t="s">
        <v>491</v>
      </c>
      <c r="E27" s="193">
        <v>18</v>
      </c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</row>
    <row r="28" spans="1:45" ht="57.75" customHeight="1">
      <c r="A28" s="360" t="s">
        <v>126</v>
      </c>
      <c r="B28" s="374"/>
      <c r="C28" s="361"/>
      <c r="D28" s="196">
        <v>207</v>
      </c>
      <c r="E28" s="193">
        <v>19</v>
      </c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>
        <v>1</v>
      </c>
      <c r="AM28" s="109">
        <v>1</v>
      </c>
      <c r="AN28" s="109">
        <v>2</v>
      </c>
      <c r="AO28" s="109"/>
      <c r="AP28" s="109"/>
      <c r="AQ28" s="109"/>
      <c r="AR28" s="109"/>
      <c r="AS28" s="109"/>
    </row>
    <row r="29" spans="1:45" ht="82.5" customHeight="1">
      <c r="A29" s="385" t="s">
        <v>269</v>
      </c>
      <c r="B29" s="385"/>
      <c r="C29" s="385"/>
      <c r="D29" s="196" t="s">
        <v>480</v>
      </c>
      <c r="E29" s="193">
        <v>20</v>
      </c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>
        <v>4</v>
      </c>
      <c r="AJ29" s="109"/>
      <c r="AK29" s="109"/>
      <c r="AL29" s="109"/>
      <c r="AM29" s="109">
        <v>16</v>
      </c>
      <c r="AN29" s="109">
        <v>20</v>
      </c>
      <c r="AO29" s="109"/>
      <c r="AP29" s="109"/>
      <c r="AQ29" s="109"/>
      <c r="AR29" s="109"/>
      <c r="AS29" s="109">
        <v>4</v>
      </c>
    </row>
    <row r="30" spans="1:45" ht="32.25" customHeight="1">
      <c r="A30" s="385" t="s">
        <v>161</v>
      </c>
      <c r="B30" s="385"/>
      <c r="C30" s="385"/>
      <c r="D30" s="196">
        <v>213</v>
      </c>
      <c r="E30" s="193">
        <v>21</v>
      </c>
      <c r="F30" s="109">
        <v>4</v>
      </c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09"/>
      <c r="AK30" s="109"/>
      <c r="AL30" s="109">
        <v>4</v>
      </c>
      <c r="AM30" s="109">
        <v>2</v>
      </c>
      <c r="AN30" s="109">
        <v>6</v>
      </c>
      <c r="AO30" s="109"/>
      <c r="AP30" s="109"/>
      <c r="AQ30" s="109"/>
      <c r="AR30" s="109"/>
      <c r="AS30" s="109"/>
    </row>
    <row r="31" spans="1:45" ht="33" customHeight="1">
      <c r="A31" s="385" t="s">
        <v>164</v>
      </c>
      <c r="B31" s="385"/>
      <c r="C31" s="385"/>
      <c r="D31" s="196" t="s">
        <v>481</v>
      </c>
      <c r="E31" s="193">
        <v>22</v>
      </c>
      <c r="F31" s="109">
        <v>3</v>
      </c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109">
        <v>1</v>
      </c>
      <c r="AK31" s="109"/>
      <c r="AL31" s="109">
        <v>2</v>
      </c>
      <c r="AM31" s="109"/>
      <c r="AN31" s="109">
        <v>3</v>
      </c>
      <c r="AO31" s="109"/>
      <c r="AP31" s="109"/>
      <c r="AQ31" s="109"/>
      <c r="AR31" s="109"/>
      <c r="AS31" s="109"/>
    </row>
    <row r="32" spans="1:45" ht="54.75" customHeight="1">
      <c r="A32" s="385" t="s">
        <v>163</v>
      </c>
      <c r="B32" s="385"/>
      <c r="C32" s="385"/>
      <c r="D32" s="196" t="s">
        <v>482</v>
      </c>
      <c r="E32" s="193">
        <v>23</v>
      </c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  <c r="AP32" s="109"/>
      <c r="AQ32" s="109"/>
      <c r="AR32" s="109"/>
      <c r="AS32" s="109"/>
    </row>
    <row r="33" spans="1:45" ht="85.5" customHeight="1">
      <c r="A33" s="385" t="s">
        <v>165</v>
      </c>
      <c r="B33" s="385"/>
      <c r="C33" s="385"/>
      <c r="D33" s="196" t="s">
        <v>492</v>
      </c>
      <c r="E33" s="193">
        <v>24</v>
      </c>
      <c r="F33" s="109">
        <v>89</v>
      </c>
      <c r="G33" s="109"/>
      <c r="H33" s="109">
        <v>1</v>
      </c>
      <c r="I33" s="109"/>
      <c r="J33" s="109"/>
      <c r="K33" s="109"/>
      <c r="L33" s="109"/>
      <c r="M33" s="109"/>
      <c r="N33" s="109"/>
      <c r="O33" s="109"/>
      <c r="P33" s="109"/>
      <c r="Q33" s="109">
        <v>1</v>
      </c>
      <c r="R33" s="109"/>
      <c r="S33" s="109">
        <v>2</v>
      </c>
      <c r="T33" s="109"/>
      <c r="U33" s="109">
        <v>6</v>
      </c>
      <c r="V33" s="109"/>
      <c r="W33" s="109">
        <v>8</v>
      </c>
      <c r="X33" s="109"/>
      <c r="Y33" s="109"/>
      <c r="Z33" s="109"/>
      <c r="AA33" s="109"/>
      <c r="AB33" s="109"/>
      <c r="AC33" s="109"/>
      <c r="AD33" s="109"/>
      <c r="AE33" s="109"/>
      <c r="AF33" s="109"/>
      <c r="AG33" s="109">
        <v>1</v>
      </c>
      <c r="AH33" s="109">
        <v>2</v>
      </c>
      <c r="AI33" s="109">
        <v>7</v>
      </c>
      <c r="AJ33" s="109">
        <v>11</v>
      </c>
      <c r="AK33" s="109"/>
      <c r="AL33" s="109">
        <v>71</v>
      </c>
      <c r="AM33" s="109">
        <v>97</v>
      </c>
      <c r="AN33" s="109">
        <v>198</v>
      </c>
      <c r="AO33" s="109"/>
      <c r="AP33" s="109">
        <v>4</v>
      </c>
      <c r="AQ33" s="109"/>
      <c r="AR33" s="109">
        <v>5</v>
      </c>
      <c r="AS33" s="109">
        <v>19</v>
      </c>
    </row>
    <row r="34" spans="1:45" ht="39" customHeight="1">
      <c r="A34" s="385" t="s">
        <v>166</v>
      </c>
      <c r="B34" s="385"/>
      <c r="C34" s="385"/>
      <c r="D34" s="196" t="s">
        <v>483</v>
      </c>
      <c r="E34" s="193">
        <v>25</v>
      </c>
      <c r="F34" s="109">
        <v>2</v>
      </c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>
        <v>1</v>
      </c>
      <c r="AJ34" s="109">
        <v>1</v>
      </c>
      <c r="AK34" s="109"/>
      <c r="AL34" s="109">
        <v>1</v>
      </c>
      <c r="AM34" s="109"/>
      <c r="AN34" s="109">
        <v>3</v>
      </c>
      <c r="AO34" s="109"/>
      <c r="AP34" s="109"/>
      <c r="AQ34" s="109"/>
      <c r="AR34" s="109"/>
      <c r="AS34" s="109">
        <v>1</v>
      </c>
    </row>
    <row r="35" spans="1:45" ht="60" customHeight="1">
      <c r="A35" s="385" t="s">
        <v>162</v>
      </c>
      <c r="B35" s="385"/>
      <c r="C35" s="385"/>
      <c r="D35" s="196" t="s">
        <v>484</v>
      </c>
      <c r="E35" s="193">
        <v>26</v>
      </c>
      <c r="F35" s="109">
        <v>20</v>
      </c>
      <c r="G35" s="109"/>
      <c r="H35" s="109">
        <v>2</v>
      </c>
      <c r="I35" s="109"/>
      <c r="J35" s="109"/>
      <c r="K35" s="109"/>
      <c r="L35" s="109"/>
      <c r="M35" s="109"/>
      <c r="N35" s="109"/>
      <c r="O35" s="109"/>
      <c r="P35" s="109"/>
      <c r="Q35" s="109">
        <v>2</v>
      </c>
      <c r="R35" s="109"/>
      <c r="S35" s="109"/>
      <c r="T35" s="109"/>
      <c r="U35" s="109">
        <v>4</v>
      </c>
      <c r="V35" s="109"/>
      <c r="W35" s="109">
        <v>4</v>
      </c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>
        <v>14</v>
      </c>
      <c r="AM35" s="109">
        <v>29</v>
      </c>
      <c r="AN35" s="109">
        <v>49</v>
      </c>
      <c r="AO35" s="109"/>
      <c r="AP35" s="109">
        <v>3</v>
      </c>
      <c r="AQ35" s="109"/>
      <c r="AR35" s="109">
        <v>3</v>
      </c>
      <c r="AS35" s="109">
        <v>6</v>
      </c>
    </row>
    <row r="36" spans="1:45" ht="70.5" customHeight="1">
      <c r="A36" s="360" t="s">
        <v>270</v>
      </c>
      <c r="B36" s="374"/>
      <c r="C36" s="361"/>
      <c r="D36" s="196" t="s">
        <v>485</v>
      </c>
      <c r="E36" s="193">
        <v>27</v>
      </c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109"/>
      <c r="AK36" s="109"/>
      <c r="AL36" s="109"/>
      <c r="AM36" s="109"/>
      <c r="AN36" s="109"/>
      <c r="AO36" s="109"/>
      <c r="AP36" s="109"/>
      <c r="AQ36" s="109"/>
      <c r="AR36" s="109"/>
      <c r="AS36" s="109"/>
    </row>
    <row r="37" spans="1:45" ht="63.75" customHeight="1">
      <c r="A37" s="360" t="s">
        <v>127</v>
      </c>
      <c r="B37" s="374"/>
      <c r="C37" s="361"/>
      <c r="D37" s="196">
        <v>289</v>
      </c>
      <c r="E37" s="193">
        <v>28</v>
      </c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109"/>
      <c r="AK37" s="109"/>
      <c r="AL37" s="109"/>
      <c r="AM37" s="109"/>
      <c r="AN37" s="109"/>
      <c r="AO37" s="109"/>
      <c r="AP37" s="109"/>
      <c r="AQ37" s="109"/>
      <c r="AR37" s="109"/>
      <c r="AS37" s="109"/>
    </row>
    <row r="38" spans="1:45" ht="35.25" customHeight="1">
      <c r="A38" s="360" t="s">
        <v>271</v>
      </c>
      <c r="B38" s="374"/>
      <c r="C38" s="361"/>
      <c r="D38" s="196">
        <v>290</v>
      </c>
      <c r="E38" s="193">
        <v>29</v>
      </c>
      <c r="F38" s="109">
        <v>1</v>
      </c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>
        <v>1</v>
      </c>
      <c r="W38" s="109">
        <v>1</v>
      </c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109"/>
      <c r="AJ38" s="109"/>
      <c r="AK38" s="109"/>
      <c r="AL38" s="109"/>
      <c r="AM38" s="109">
        <v>3</v>
      </c>
      <c r="AN38" s="109">
        <v>4</v>
      </c>
      <c r="AO38" s="109"/>
      <c r="AP38" s="109"/>
      <c r="AQ38" s="109"/>
      <c r="AR38" s="109">
        <v>1</v>
      </c>
      <c r="AS38" s="109">
        <v>1</v>
      </c>
    </row>
    <row r="39" spans="1:45" ht="33" customHeight="1">
      <c r="A39" s="385" t="s">
        <v>272</v>
      </c>
      <c r="B39" s="385"/>
      <c r="C39" s="385"/>
      <c r="D39" s="196">
        <v>291</v>
      </c>
      <c r="E39" s="193">
        <v>30</v>
      </c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>
        <v>2</v>
      </c>
      <c r="AJ39" s="109"/>
      <c r="AK39" s="109"/>
      <c r="AL39" s="109"/>
      <c r="AM39" s="109"/>
      <c r="AN39" s="109">
        <v>2</v>
      </c>
      <c r="AO39" s="109"/>
      <c r="AP39" s="109"/>
      <c r="AQ39" s="109"/>
      <c r="AR39" s="109"/>
      <c r="AS39" s="109">
        <v>2</v>
      </c>
    </row>
    <row r="40" spans="1:45" ht="78" customHeight="1">
      <c r="A40" s="385" t="s">
        <v>159</v>
      </c>
      <c r="B40" s="385"/>
      <c r="C40" s="385"/>
      <c r="D40" s="196" t="s">
        <v>486</v>
      </c>
      <c r="E40" s="193">
        <v>31</v>
      </c>
      <c r="F40" s="109">
        <v>4</v>
      </c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>
        <v>1</v>
      </c>
      <c r="V40" s="109"/>
      <c r="W40" s="109">
        <v>1</v>
      </c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>
        <v>1</v>
      </c>
      <c r="AJ40" s="109"/>
      <c r="AK40" s="109"/>
      <c r="AL40" s="109">
        <v>3</v>
      </c>
      <c r="AM40" s="109">
        <v>1</v>
      </c>
      <c r="AN40" s="109">
        <v>6</v>
      </c>
      <c r="AO40" s="109"/>
      <c r="AP40" s="109"/>
      <c r="AQ40" s="109"/>
      <c r="AR40" s="109">
        <v>1</v>
      </c>
      <c r="AS40" s="109">
        <v>2</v>
      </c>
    </row>
    <row r="41" spans="1:45" ht="102" customHeight="1">
      <c r="A41" s="385" t="s">
        <v>160</v>
      </c>
      <c r="B41" s="385"/>
      <c r="C41" s="385"/>
      <c r="D41" s="196" t="s">
        <v>493</v>
      </c>
      <c r="E41" s="193">
        <v>32</v>
      </c>
      <c r="F41" s="109">
        <v>10</v>
      </c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>
        <v>10</v>
      </c>
      <c r="AM41" s="109">
        <v>5</v>
      </c>
      <c r="AN41" s="109">
        <v>15</v>
      </c>
      <c r="AO41" s="109"/>
      <c r="AP41" s="109"/>
      <c r="AQ41" s="109"/>
      <c r="AR41" s="109"/>
      <c r="AS41" s="109"/>
    </row>
    <row r="42" spans="1:45" ht="130.5" customHeight="1">
      <c r="A42" s="399" t="s">
        <v>105</v>
      </c>
      <c r="B42" s="400"/>
      <c r="C42" s="198" t="s">
        <v>487</v>
      </c>
      <c r="D42" s="403" t="s">
        <v>494</v>
      </c>
      <c r="E42" s="193">
        <v>33</v>
      </c>
      <c r="F42" s="109"/>
      <c r="G42" s="109"/>
      <c r="H42" s="109"/>
      <c r="I42" s="109"/>
      <c r="J42" s="111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11"/>
      <c r="AG42" s="109"/>
      <c r="AH42" s="109"/>
      <c r="AI42" s="109"/>
      <c r="AJ42" s="109"/>
      <c r="AK42" s="109"/>
      <c r="AL42" s="109"/>
      <c r="AM42" s="109"/>
      <c r="AN42" s="109"/>
      <c r="AO42" s="109"/>
      <c r="AP42" s="109"/>
      <c r="AQ42" s="109"/>
      <c r="AR42" s="109"/>
      <c r="AS42" s="109"/>
    </row>
    <row r="43" spans="1:45" s="9" customFormat="1" ht="108" customHeight="1">
      <c r="A43" s="401"/>
      <c r="B43" s="402"/>
      <c r="C43" s="198" t="s">
        <v>488</v>
      </c>
      <c r="D43" s="404"/>
      <c r="E43" s="193">
        <v>34</v>
      </c>
      <c r="F43" s="112"/>
      <c r="G43" s="112"/>
      <c r="H43" s="112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09">
        <v>1</v>
      </c>
      <c r="AK43" s="109"/>
      <c r="AL43" s="109"/>
      <c r="AM43" s="109"/>
      <c r="AN43" s="109">
        <v>1</v>
      </c>
      <c r="AO43" s="109"/>
      <c r="AP43" s="109"/>
      <c r="AQ43" s="109"/>
      <c r="AR43" s="109"/>
      <c r="AS43" s="109"/>
    </row>
    <row r="44" spans="1:45" s="9" customFormat="1" ht="34.5" customHeight="1" thickBot="1">
      <c r="A44" s="386" t="s">
        <v>167</v>
      </c>
      <c r="B44" s="387"/>
      <c r="C44" s="387"/>
      <c r="D44" s="388"/>
      <c r="E44" s="194">
        <v>35</v>
      </c>
      <c r="F44" s="128">
        <v>15</v>
      </c>
      <c r="G44" s="128"/>
      <c r="H44" s="129"/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S44" s="130"/>
      <c r="T44" s="130"/>
      <c r="U44" s="130"/>
      <c r="V44" s="130"/>
      <c r="W44" s="130"/>
      <c r="X44" s="130"/>
      <c r="Y44" s="130"/>
      <c r="Z44" s="130"/>
      <c r="AA44" s="130"/>
      <c r="AB44" s="130"/>
      <c r="AC44" s="130"/>
      <c r="AD44" s="130"/>
      <c r="AE44" s="130">
        <v>1</v>
      </c>
      <c r="AF44" s="130"/>
      <c r="AG44" s="130"/>
      <c r="AH44" s="130"/>
      <c r="AI44" s="130">
        <v>27</v>
      </c>
      <c r="AJ44" s="130">
        <v>3</v>
      </c>
      <c r="AK44" s="130"/>
      <c r="AL44" s="130">
        <v>16</v>
      </c>
      <c r="AM44" s="130">
        <v>107</v>
      </c>
      <c r="AN44" s="130">
        <v>154</v>
      </c>
      <c r="AO44" s="130"/>
      <c r="AP44" s="130"/>
      <c r="AQ44" s="130"/>
      <c r="AR44" s="130"/>
      <c r="AS44" s="130">
        <v>28</v>
      </c>
    </row>
    <row r="45" spans="1:45" s="9" customFormat="1" ht="57.75" customHeight="1" thickBot="1">
      <c r="A45" s="396" t="s">
        <v>495</v>
      </c>
      <c r="B45" s="396"/>
      <c r="C45" s="396"/>
      <c r="D45" s="396"/>
      <c r="E45" s="193">
        <v>36</v>
      </c>
      <c r="F45" s="161">
        <v>516</v>
      </c>
      <c r="G45" s="158"/>
      <c r="H45" s="159">
        <v>8</v>
      </c>
      <c r="I45" s="159"/>
      <c r="J45" s="159">
        <v>2</v>
      </c>
      <c r="K45" s="159"/>
      <c r="L45" s="159">
        <v>1</v>
      </c>
      <c r="M45" s="159"/>
      <c r="N45" s="159"/>
      <c r="O45" s="159"/>
      <c r="P45" s="159">
        <v>1</v>
      </c>
      <c r="Q45" s="159">
        <v>12</v>
      </c>
      <c r="R45" s="159"/>
      <c r="S45" s="159">
        <v>4</v>
      </c>
      <c r="T45" s="159"/>
      <c r="U45" s="159">
        <v>38</v>
      </c>
      <c r="V45" s="159">
        <v>1</v>
      </c>
      <c r="W45" s="159">
        <v>43</v>
      </c>
      <c r="X45" s="159"/>
      <c r="Y45" s="159"/>
      <c r="Z45" s="159"/>
      <c r="AA45" s="159"/>
      <c r="AB45" s="159"/>
      <c r="AC45" s="159"/>
      <c r="AD45" s="159"/>
      <c r="AE45" s="159">
        <v>1</v>
      </c>
      <c r="AF45" s="159">
        <v>1</v>
      </c>
      <c r="AG45" s="159">
        <v>3</v>
      </c>
      <c r="AH45" s="159">
        <v>15</v>
      </c>
      <c r="AI45" s="159">
        <v>99</v>
      </c>
      <c r="AJ45" s="159">
        <v>52</v>
      </c>
      <c r="AK45" s="159">
        <v>1</v>
      </c>
      <c r="AL45" s="159">
        <v>433</v>
      </c>
      <c r="AM45" s="159">
        <v>810</v>
      </c>
      <c r="AN45" s="159">
        <v>1469</v>
      </c>
      <c r="AO45" s="159">
        <v>1</v>
      </c>
      <c r="AP45" s="159">
        <v>18</v>
      </c>
      <c r="AQ45" s="159">
        <v>5</v>
      </c>
      <c r="AR45" s="160">
        <v>31</v>
      </c>
      <c r="AS45" s="160">
        <v>174</v>
      </c>
    </row>
    <row r="46" spans="1:45" s="9" customFormat="1" ht="58.5" customHeight="1">
      <c r="A46" s="390" t="s">
        <v>106</v>
      </c>
      <c r="B46" s="397" t="s">
        <v>128</v>
      </c>
      <c r="C46" s="398"/>
      <c r="D46" s="199"/>
      <c r="E46" s="195">
        <v>37</v>
      </c>
      <c r="F46" s="131">
        <v>41</v>
      </c>
      <c r="G46" s="131"/>
      <c r="H46" s="132"/>
      <c r="I46" s="132"/>
      <c r="J46" s="132"/>
      <c r="K46" s="132"/>
      <c r="L46" s="132"/>
      <c r="M46" s="132"/>
      <c r="N46" s="132"/>
      <c r="O46" s="132"/>
      <c r="P46" s="132"/>
      <c r="Q46" s="132"/>
      <c r="R46" s="132"/>
      <c r="S46" s="132"/>
      <c r="T46" s="132"/>
      <c r="U46" s="132">
        <v>4</v>
      </c>
      <c r="V46" s="132"/>
      <c r="W46" s="132">
        <v>4</v>
      </c>
      <c r="X46" s="132"/>
      <c r="Y46" s="132"/>
      <c r="Z46" s="132"/>
      <c r="AA46" s="132"/>
      <c r="AB46" s="132"/>
      <c r="AC46" s="132"/>
      <c r="AD46" s="132"/>
      <c r="AE46" s="132"/>
      <c r="AF46" s="132"/>
      <c r="AG46" s="132"/>
      <c r="AH46" s="132"/>
      <c r="AI46" s="132"/>
      <c r="AJ46" s="132">
        <v>18</v>
      </c>
      <c r="AK46" s="132"/>
      <c r="AL46" s="132">
        <v>20</v>
      </c>
      <c r="AM46" s="132">
        <v>4</v>
      </c>
      <c r="AN46" s="132">
        <v>46</v>
      </c>
      <c r="AO46" s="132"/>
      <c r="AP46" s="132">
        <v>2</v>
      </c>
      <c r="AQ46" s="132"/>
      <c r="AR46" s="132">
        <v>2</v>
      </c>
      <c r="AS46" s="132">
        <v>4</v>
      </c>
    </row>
    <row r="47" spans="1:45" s="9" customFormat="1" ht="58.5" customHeight="1">
      <c r="A47" s="390"/>
      <c r="B47" s="360" t="s">
        <v>129</v>
      </c>
      <c r="C47" s="361"/>
      <c r="D47" s="199"/>
      <c r="E47" s="193">
        <v>38</v>
      </c>
      <c r="F47" s="114"/>
      <c r="G47" s="114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09"/>
      <c r="AR47" s="109"/>
      <c r="AS47" s="109"/>
    </row>
    <row r="48" spans="1:45" s="9" customFormat="1" ht="59.25" customHeight="1">
      <c r="A48" s="390"/>
      <c r="B48" s="360" t="s">
        <v>130</v>
      </c>
      <c r="C48" s="361"/>
      <c r="D48" s="199"/>
      <c r="E48" s="193">
        <v>39</v>
      </c>
      <c r="F48" s="113">
        <v>496</v>
      </c>
      <c r="G48" s="113"/>
      <c r="H48" s="109">
        <v>8</v>
      </c>
      <c r="I48" s="109"/>
      <c r="J48" s="109">
        <v>2</v>
      </c>
      <c r="K48" s="109"/>
      <c r="L48" s="109">
        <v>1</v>
      </c>
      <c r="M48" s="109"/>
      <c r="N48" s="109"/>
      <c r="O48" s="109"/>
      <c r="P48" s="109">
        <v>1</v>
      </c>
      <c r="Q48" s="109">
        <v>12</v>
      </c>
      <c r="R48" s="109"/>
      <c r="S48" s="109">
        <v>4</v>
      </c>
      <c r="T48" s="109"/>
      <c r="U48" s="109">
        <v>38</v>
      </c>
      <c r="V48" s="109">
        <v>1</v>
      </c>
      <c r="W48" s="109">
        <v>43</v>
      </c>
      <c r="X48" s="109"/>
      <c r="Y48" s="109"/>
      <c r="Z48" s="109"/>
      <c r="AA48" s="109"/>
      <c r="AB48" s="109"/>
      <c r="AC48" s="109"/>
      <c r="AD48" s="109"/>
      <c r="AE48" s="109"/>
      <c r="AF48" s="109"/>
      <c r="AG48" s="109"/>
      <c r="AH48" s="109">
        <v>9</v>
      </c>
      <c r="AI48" s="109"/>
      <c r="AJ48" s="109">
        <v>43</v>
      </c>
      <c r="AK48" s="109">
        <v>1</v>
      </c>
      <c r="AL48" s="109">
        <v>389</v>
      </c>
      <c r="AM48" s="109"/>
      <c r="AN48" s="109">
        <v>496</v>
      </c>
      <c r="AO48" s="109">
        <v>1</v>
      </c>
      <c r="AP48" s="109">
        <v>18</v>
      </c>
      <c r="AQ48" s="109">
        <v>5</v>
      </c>
      <c r="AR48" s="109">
        <v>31</v>
      </c>
      <c r="AS48" s="109">
        <v>64</v>
      </c>
    </row>
    <row r="49" spans="1:45" s="9" customFormat="1" ht="59.25" customHeight="1">
      <c r="A49" s="390"/>
      <c r="B49" s="389" t="s">
        <v>131</v>
      </c>
      <c r="C49" s="389"/>
      <c r="D49" s="200" t="s">
        <v>145</v>
      </c>
      <c r="E49" s="193">
        <v>40</v>
      </c>
      <c r="F49" s="113">
        <v>389</v>
      </c>
      <c r="G49" s="113"/>
      <c r="H49" s="109">
        <v>6</v>
      </c>
      <c r="I49" s="109"/>
      <c r="J49" s="109">
        <v>1</v>
      </c>
      <c r="K49" s="109"/>
      <c r="L49" s="109"/>
      <c r="M49" s="109"/>
      <c r="N49" s="109"/>
      <c r="O49" s="109"/>
      <c r="P49" s="109"/>
      <c r="Q49" s="109">
        <v>7</v>
      </c>
      <c r="R49" s="109"/>
      <c r="S49" s="109">
        <v>4</v>
      </c>
      <c r="T49" s="109"/>
      <c r="U49" s="109">
        <v>30</v>
      </c>
      <c r="V49" s="109"/>
      <c r="W49" s="109">
        <v>34</v>
      </c>
      <c r="X49" s="109"/>
      <c r="Y49" s="109"/>
      <c r="Z49" s="109"/>
      <c r="AA49" s="109"/>
      <c r="AB49" s="109"/>
      <c r="AC49" s="109"/>
      <c r="AD49" s="109"/>
      <c r="AE49" s="109"/>
      <c r="AF49" s="109"/>
      <c r="AG49" s="109"/>
      <c r="AH49" s="109">
        <v>11</v>
      </c>
      <c r="AI49" s="109">
        <v>62</v>
      </c>
      <c r="AJ49" s="109">
        <v>22</v>
      </c>
      <c r="AK49" s="109">
        <v>1</v>
      </c>
      <c r="AL49" s="109">
        <v>338</v>
      </c>
      <c r="AM49" s="109">
        <v>672</v>
      </c>
      <c r="AN49" s="109">
        <v>1146</v>
      </c>
      <c r="AO49" s="109"/>
      <c r="AP49" s="109">
        <v>14</v>
      </c>
      <c r="AQ49" s="109">
        <v>3</v>
      </c>
      <c r="AR49" s="109">
        <v>24</v>
      </c>
      <c r="AS49" s="109">
        <v>114</v>
      </c>
    </row>
    <row r="50" spans="1:45" s="9" customFormat="1" ht="39" customHeight="1">
      <c r="A50" s="390"/>
      <c r="B50" s="389" t="s">
        <v>104</v>
      </c>
      <c r="C50" s="389"/>
      <c r="D50" s="200" t="s">
        <v>132</v>
      </c>
      <c r="E50" s="193">
        <v>41</v>
      </c>
      <c r="F50" s="109">
        <v>12</v>
      </c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>
        <v>1</v>
      </c>
      <c r="V50" s="109"/>
      <c r="W50" s="109">
        <v>1</v>
      </c>
      <c r="X50" s="109"/>
      <c r="Y50" s="109"/>
      <c r="Z50" s="109"/>
      <c r="AA50" s="109"/>
      <c r="AB50" s="109"/>
      <c r="AC50" s="109"/>
      <c r="AD50" s="109"/>
      <c r="AE50" s="109"/>
      <c r="AF50" s="109"/>
      <c r="AG50" s="109"/>
      <c r="AH50" s="109"/>
      <c r="AI50" s="109"/>
      <c r="AJ50" s="109">
        <v>1</v>
      </c>
      <c r="AK50" s="109"/>
      <c r="AL50" s="109">
        <v>10</v>
      </c>
      <c r="AM50" s="109"/>
      <c r="AN50" s="109">
        <v>12</v>
      </c>
      <c r="AO50" s="109"/>
      <c r="AP50" s="109"/>
      <c r="AQ50" s="109">
        <v>1</v>
      </c>
      <c r="AR50" s="109"/>
      <c r="AS50" s="109">
        <v>1</v>
      </c>
    </row>
    <row r="51" spans="1:45" s="9" customFormat="1" ht="32.25" customHeight="1">
      <c r="A51" s="390"/>
      <c r="B51" s="392" t="s">
        <v>496</v>
      </c>
      <c r="C51" s="198" t="s">
        <v>133</v>
      </c>
      <c r="D51" s="196" t="s">
        <v>273</v>
      </c>
      <c r="E51" s="193">
        <v>42</v>
      </c>
      <c r="F51" s="109">
        <v>516</v>
      </c>
      <c r="G51" s="109"/>
      <c r="H51" s="109">
        <v>8</v>
      </c>
      <c r="I51" s="109"/>
      <c r="J51" s="109">
        <v>2</v>
      </c>
      <c r="K51" s="109"/>
      <c r="L51" s="109">
        <v>1</v>
      </c>
      <c r="M51" s="109"/>
      <c r="N51" s="109"/>
      <c r="O51" s="109"/>
      <c r="P51" s="109">
        <v>1</v>
      </c>
      <c r="Q51" s="109">
        <v>12</v>
      </c>
      <c r="R51" s="109"/>
      <c r="S51" s="109">
        <v>4</v>
      </c>
      <c r="T51" s="109"/>
      <c r="U51" s="109">
        <v>38</v>
      </c>
      <c r="V51" s="109">
        <v>1</v>
      </c>
      <c r="W51" s="109">
        <v>43</v>
      </c>
      <c r="X51" s="109"/>
      <c r="Y51" s="109"/>
      <c r="Z51" s="109"/>
      <c r="AA51" s="109"/>
      <c r="AB51" s="109"/>
      <c r="AC51" s="109"/>
      <c r="AD51" s="109"/>
      <c r="AE51" s="109">
        <v>1</v>
      </c>
      <c r="AF51" s="109">
        <v>1</v>
      </c>
      <c r="AG51" s="109">
        <v>3</v>
      </c>
      <c r="AH51" s="109">
        <v>15</v>
      </c>
      <c r="AI51" s="109">
        <v>99</v>
      </c>
      <c r="AJ51" s="109">
        <v>52</v>
      </c>
      <c r="AK51" s="109">
        <v>1</v>
      </c>
      <c r="AL51" s="109">
        <v>433</v>
      </c>
      <c r="AM51" s="109">
        <v>810</v>
      </c>
      <c r="AN51" s="109">
        <v>1469</v>
      </c>
      <c r="AO51" s="109">
        <v>1</v>
      </c>
      <c r="AP51" s="109">
        <v>18</v>
      </c>
      <c r="AQ51" s="109">
        <v>5</v>
      </c>
      <c r="AR51" s="109">
        <v>31</v>
      </c>
      <c r="AS51" s="109">
        <v>174</v>
      </c>
    </row>
    <row r="52" spans="1:45" s="9" customFormat="1" ht="54" customHeight="1">
      <c r="A52" s="390"/>
      <c r="B52" s="393"/>
      <c r="C52" s="198" t="s">
        <v>134</v>
      </c>
      <c r="D52" s="196" t="s">
        <v>273</v>
      </c>
      <c r="E52" s="193">
        <v>43</v>
      </c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/>
      <c r="AO52" s="109"/>
      <c r="AP52" s="109"/>
      <c r="AQ52" s="109"/>
      <c r="AR52" s="109"/>
      <c r="AS52" s="109"/>
    </row>
    <row r="53" spans="1:45" ht="55.5" customHeight="1">
      <c r="A53" s="391"/>
      <c r="B53" s="394"/>
      <c r="C53" s="198" t="s">
        <v>135</v>
      </c>
      <c r="D53" s="196" t="s">
        <v>274</v>
      </c>
      <c r="E53" s="193">
        <v>44</v>
      </c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/>
      <c r="AO53" s="110"/>
      <c r="AP53" s="110"/>
      <c r="AQ53" s="109"/>
      <c r="AR53" s="109"/>
      <c r="AS53" s="109"/>
    </row>
    <row r="54" spans="1:45" ht="45" customHeight="1">
      <c r="A54" s="395" t="s">
        <v>136</v>
      </c>
      <c r="B54" s="374" t="s">
        <v>137</v>
      </c>
      <c r="C54" s="361"/>
      <c r="D54" s="201"/>
      <c r="E54" s="193">
        <v>45</v>
      </c>
      <c r="F54" s="115">
        <v>131</v>
      </c>
      <c r="G54" s="115"/>
      <c r="H54" s="115">
        <v>3</v>
      </c>
      <c r="I54" s="115"/>
      <c r="J54" s="115"/>
      <c r="K54" s="115"/>
      <c r="L54" s="115"/>
      <c r="M54" s="115"/>
      <c r="N54" s="115"/>
      <c r="O54" s="115"/>
      <c r="P54" s="115"/>
      <c r="Q54" s="115">
        <v>3</v>
      </c>
      <c r="R54" s="115"/>
      <c r="S54" s="115">
        <v>4</v>
      </c>
      <c r="T54" s="115"/>
      <c r="U54" s="115">
        <v>14</v>
      </c>
      <c r="V54" s="115">
        <v>1</v>
      </c>
      <c r="W54" s="115">
        <v>19</v>
      </c>
      <c r="X54" s="115"/>
      <c r="Y54" s="115"/>
      <c r="Z54" s="115"/>
      <c r="AA54" s="115"/>
      <c r="AB54" s="115"/>
      <c r="AC54" s="115"/>
      <c r="AD54" s="115"/>
      <c r="AE54" s="115"/>
      <c r="AF54" s="115">
        <v>1</v>
      </c>
      <c r="AG54" s="115">
        <v>1</v>
      </c>
      <c r="AH54" s="115">
        <v>9</v>
      </c>
      <c r="AI54" s="115">
        <v>22</v>
      </c>
      <c r="AJ54" s="115">
        <v>7</v>
      </c>
      <c r="AK54" s="115"/>
      <c r="AL54" s="115">
        <v>108</v>
      </c>
      <c r="AM54" s="109">
        <v>331</v>
      </c>
      <c r="AN54" s="109">
        <v>501</v>
      </c>
      <c r="AO54" s="109"/>
      <c r="AP54" s="109">
        <v>9</v>
      </c>
      <c r="AQ54" s="109"/>
      <c r="AR54" s="109">
        <v>13</v>
      </c>
      <c r="AS54" s="109">
        <v>55</v>
      </c>
    </row>
    <row r="55" spans="1:45" ht="45" customHeight="1">
      <c r="A55" s="395"/>
      <c r="B55" s="374" t="s">
        <v>138</v>
      </c>
      <c r="C55" s="361"/>
      <c r="D55" s="201"/>
      <c r="E55" s="193">
        <v>46</v>
      </c>
      <c r="F55" s="115">
        <v>236</v>
      </c>
      <c r="G55" s="115"/>
      <c r="H55" s="115">
        <v>3</v>
      </c>
      <c r="I55" s="115"/>
      <c r="J55" s="115">
        <v>2</v>
      </c>
      <c r="K55" s="115"/>
      <c r="L55" s="115"/>
      <c r="M55" s="115"/>
      <c r="N55" s="115"/>
      <c r="O55" s="115"/>
      <c r="P55" s="115"/>
      <c r="Q55" s="115">
        <v>5</v>
      </c>
      <c r="R55" s="115"/>
      <c r="S55" s="115"/>
      <c r="T55" s="115"/>
      <c r="U55" s="115">
        <v>16</v>
      </c>
      <c r="V55" s="115"/>
      <c r="W55" s="115">
        <v>16</v>
      </c>
      <c r="X55" s="115"/>
      <c r="Y55" s="115"/>
      <c r="Z55" s="115"/>
      <c r="AA55" s="115"/>
      <c r="AB55" s="115"/>
      <c r="AC55" s="115"/>
      <c r="AD55" s="115"/>
      <c r="AE55" s="115">
        <v>1</v>
      </c>
      <c r="AF55" s="115"/>
      <c r="AG55" s="115">
        <v>1</v>
      </c>
      <c r="AH55" s="115">
        <v>2</v>
      </c>
      <c r="AI55" s="115">
        <v>32</v>
      </c>
      <c r="AJ55" s="115">
        <v>20</v>
      </c>
      <c r="AK55" s="115">
        <v>1</v>
      </c>
      <c r="AL55" s="115">
        <v>201</v>
      </c>
      <c r="AM55" s="109">
        <v>245</v>
      </c>
      <c r="AN55" s="109">
        <v>523</v>
      </c>
      <c r="AO55" s="109"/>
      <c r="AP55" s="109">
        <v>6</v>
      </c>
      <c r="AQ55" s="109">
        <v>4</v>
      </c>
      <c r="AR55" s="109">
        <v>11</v>
      </c>
      <c r="AS55" s="109">
        <v>57</v>
      </c>
    </row>
    <row r="56" spans="1:45" ht="36.75" customHeight="1">
      <c r="A56" s="395"/>
      <c r="B56" s="374" t="s">
        <v>139</v>
      </c>
      <c r="C56" s="361"/>
      <c r="D56" s="201"/>
      <c r="E56" s="193">
        <v>47</v>
      </c>
      <c r="F56" s="115">
        <v>106</v>
      </c>
      <c r="G56" s="115"/>
      <c r="H56" s="115">
        <v>2</v>
      </c>
      <c r="I56" s="115"/>
      <c r="J56" s="115"/>
      <c r="K56" s="115"/>
      <c r="L56" s="115"/>
      <c r="M56" s="115"/>
      <c r="N56" s="115"/>
      <c r="O56" s="115"/>
      <c r="P56" s="115"/>
      <c r="Q56" s="115">
        <v>2</v>
      </c>
      <c r="R56" s="115"/>
      <c r="S56" s="115"/>
      <c r="T56" s="115"/>
      <c r="U56" s="115">
        <v>3</v>
      </c>
      <c r="V56" s="115"/>
      <c r="W56" s="115">
        <v>3</v>
      </c>
      <c r="X56" s="115"/>
      <c r="Y56" s="115"/>
      <c r="Z56" s="115"/>
      <c r="AA56" s="115"/>
      <c r="AB56" s="115"/>
      <c r="AC56" s="115"/>
      <c r="AD56" s="115"/>
      <c r="AE56" s="115"/>
      <c r="AF56" s="115"/>
      <c r="AG56" s="115"/>
      <c r="AH56" s="115">
        <v>4</v>
      </c>
      <c r="AI56" s="115">
        <v>10</v>
      </c>
      <c r="AJ56" s="115">
        <v>19</v>
      </c>
      <c r="AK56" s="115"/>
      <c r="AL56" s="115">
        <v>86</v>
      </c>
      <c r="AM56" s="109">
        <v>95</v>
      </c>
      <c r="AN56" s="109">
        <v>219</v>
      </c>
      <c r="AO56" s="109"/>
      <c r="AP56" s="109">
        <v>3</v>
      </c>
      <c r="AQ56" s="109"/>
      <c r="AR56" s="109">
        <v>2</v>
      </c>
      <c r="AS56" s="109">
        <v>19</v>
      </c>
    </row>
    <row r="57" spans="1:45" ht="41.25" customHeight="1">
      <c r="A57" s="395"/>
      <c r="B57" s="374" t="s">
        <v>140</v>
      </c>
      <c r="C57" s="361"/>
      <c r="D57" s="201"/>
      <c r="E57" s="193">
        <v>48</v>
      </c>
      <c r="F57" s="115">
        <v>43</v>
      </c>
      <c r="G57" s="115"/>
      <c r="H57" s="115"/>
      <c r="I57" s="115"/>
      <c r="J57" s="115"/>
      <c r="K57" s="115"/>
      <c r="L57" s="115">
        <v>1</v>
      </c>
      <c r="M57" s="115"/>
      <c r="N57" s="115"/>
      <c r="O57" s="115"/>
      <c r="P57" s="115">
        <v>1</v>
      </c>
      <c r="Q57" s="115">
        <v>2</v>
      </c>
      <c r="R57" s="115"/>
      <c r="S57" s="115"/>
      <c r="T57" s="115"/>
      <c r="U57" s="115">
        <v>5</v>
      </c>
      <c r="V57" s="115"/>
      <c r="W57" s="115">
        <v>5</v>
      </c>
      <c r="X57" s="115"/>
      <c r="Y57" s="115"/>
      <c r="Z57" s="115"/>
      <c r="AA57" s="115"/>
      <c r="AB57" s="115"/>
      <c r="AC57" s="115"/>
      <c r="AD57" s="115"/>
      <c r="AE57" s="115"/>
      <c r="AF57" s="115"/>
      <c r="AG57" s="115">
        <v>1</v>
      </c>
      <c r="AH57" s="115"/>
      <c r="AI57" s="115">
        <v>12</v>
      </c>
      <c r="AJ57" s="115">
        <v>3</v>
      </c>
      <c r="AK57" s="115"/>
      <c r="AL57" s="115">
        <v>38</v>
      </c>
      <c r="AM57" s="109">
        <v>41</v>
      </c>
      <c r="AN57" s="109">
        <v>102</v>
      </c>
      <c r="AO57" s="109">
        <v>1</v>
      </c>
      <c r="AP57" s="109"/>
      <c r="AQ57" s="109">
        <v>1</v>
      </c>
      <c r="AR57" s="109">
        <v>5</v>
      </c>
      <c r="AS57" s="109">
        <v>20</v>
      </c>
    </row>
    <row r="58" spans="1:45" ht="62.25" customHeight="1">
      <c r="A58" s="357" t="s">
        <v>489</v>
      </c>
      <c r="B58" s="360" t="s">
        <v>406</v>
      </c>
      <c r="C58" s="361"/>
      <c r="D58" s="201"/>
      <c r="E58" s="193">
        <v>49</v>
      </c>
      <c r="F58" s="115"/>
      <c r="G58" s="115"/>
      <c r="H58" s="115"/>
      <c r="I58" s="115"/>
      <c r="J58" s="115"/>
      <c r="K58" s="115"/>
      <c r="L58" s="115"/>
      <c r="M58" s="115"/>
      <c r="N58" s="115"/>
      <c r="O58" s="115"/>
      <c r="P58" s="115"/>
      <c r="Q58" s="115"/>
      <c r="R58" s="115"/>
      <c r="S58" s="115"/>
      <c r="T58" s="115"/>
      <c r="U58" s="115"/>
      <c r="V58" s="115"/>
      <c r="W58" s="115"/>
      <c r="X58" s="115"/>
      <c r="Y58" s="115"/>
      <c r="Z58" s="115"/>
      <c r="AA58" s="115"/>
      <c r="AB58" s="115"/>
      <c r="AC58" s="115"/>
      <c r="AD58" s="115"/>
      <c r="AE58" s="115"/>
      <c r="AF58" s="115"/>
      <c r="AG58" s="115"/>
      <c r="AH58" s="115"/>
      <c r="AI58" s="115"/>
      <c r="AJ58" s="115"/>
      <c r="AK58" s="115"/>
      <c r="AL58" s="115"/>
      <c r="AM58" s="109"/>
      <c r="AN58" s="109"/>
      <c r="AO58" s="109"/>
      <c r="AP58" s="109"/>
      <c r="AQ58" s="109"/>
      <c r="AR58" s="109"/>
      <c r="AS58" s="109"/>
    </row>
    <row r="59" spans="1:45" ht="86.25" customHeight="1">
      <c r="A59" s="358"/>
      <c r="B59" s="360" t="s">
        <v>497</v>
      </c>
      <c r="C59" s="361"/>
      <c r="D59" s="201"/>
      <c r="E59" s="193">
        <v>50</v>
      </c>
      <c r="F59" s="115"/>
      <c r="G59" s="115"/>
      <c r="H59" s="115"/>
      <c r="I59" s="115"/>
      <c r="J59" s="115"/>
      <c r="K59" s="115"/>
      <c r="L59" s="115"/>
      <c r="M59" s="115"/>
      <c r="N59" s="115"/>
      <c r="O59" s="115"/>
      <c r="P59" s="115"/>
      <c r="Q59" s="115"/>
      <c r="R59" s="115"/>
      <c r="S59" s="115"/>
      <c r="T59" s="115"/>
      <c r="U59" s="115"/>
      <c r="V59" s="115"/>
      <c r="W59" s="115"/>
      <c r="X59" s="115"/>
      <c r="Y59" s="115"/>
      <c r="Z59" s="115"/>
      <c r="AA59" s="115"/>
      <c r="AB59" s="115"/>
      <c r="AC59" s="115"/>
      <c r="AD59" s="115"/>
      <c r="AE59" s="115"/>
      <c r="AF59" s="115"/>
      <c r="AG59" s="115"/>
      <c r="AH59" s="115"/>
      <c r="AI59" s="115"/>
      <c r="AJ59" s="115"/>
      <c r="AK59" s="115"/>
      <c r="AL59" s="115"/>
      <c r="AM59" s="109"/>
      <c r="AN59" s="109"/>
      <c r="AO59" s="109"/>
      <c r="AP59" s="109"/>
      <c r="AQ59" s="109"/>
      <c r="AR59" s="109"/>
      <c r="AS59" s="109"/>
    </row>
    <row r="60" spans="1:45" ht="84" customHeight="1">
      <c r="A60" s="358"/>
      <c r="B60" s="360" t="s">
        <v>357</v>
      </c>
      <c r="C60" s="361"/>
      <c r="D60" s="202"/>
      <c r="E60" s="193">
        <v>51</v>
      </c>
      <c r="F60" s="115">
        <v>7</v>
      </c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115">
        <v>2</v>
      </c>
      <c r="T60" s="115"/>
      <c r="U60" s="115"/>
      <c r="V60" s="115"/>
      <c r="W60" s="115">
        <v>2</v>
      </c>
      <c r="X60" s="115"/>
      <c r="Y60" s="115"/>
      <c r="Z60" s="115"/>
      <c r="AA60" s="115"/>
      <c r="AB60" s="115"/>
      <c r="AC60" s="115"/>
      <c r="AD60" s="115"/>
      <c r="AE60" s="115"/>
      <c r="AF60" s="115"/>
      <c r="AG60" s="115"/>
      <c r="AH60" s="115">
        <v>4</v>
      </c>
      <c r="AI60" s="115">
        <v>1</v>
      </c>
      <c r="AJ60" s="115"/>
      <c r="AK60" s="115"/>
      <c r="AL60" s="115">
        <v>1</v>
      </c>
      <c r="AM60" s="115"/>
      <c r="AN60" s="115">
        <v>8</v>
      </c>
      <c r="AO60" s="115"/>
      <c r="AP60" s="115"/>
      <c r="AQ60" s="109"/>
      <c r="AR60" s="109">
        <v>2</v>
      </c>
      <c r="AS60" s="109">
        <v>7</v>
      </c>
    </row>
    <row r="61" spans="1:45" ht="126" customHeight="1">
      <c r="A61" s="359"/>
      <c r="B61" s="362" t="s">
        <v>498</v>
      </c>
      <c r="C61" s="363"/>
      <c r="D61" s="203" t="s">
        <v>490</v>
      </c>
      <c r="E61" s="193">
        <v>52</v>
      </c>
      <c r="F61" s="115"/>
      <c r="G61" s="115"/>
      <c r="H61" s="115"/>
      <c r="I61" s="115"/>
      <c r="J61" s="115"/>
      <c r="K61" s="115"/>
      <c r="L61" s="115"/>
      <c r="M61" s="115"/>
      <c r="N61" s="115"/>
      <c r="O61" s="115"/>
      <c r="P61" s="115"/>
      <c r="Q61" s="115"/>
      <c r="R61" s="115"/>
      <c r="S61" s="115"/>
      <c r="T61" s="115"/>
      <c r="U61" s="115"/>
      <c r="V61" s="115"/>
      <c r="W61" s="115"/>
      <c r="X61" s="115"/>
      <c r="Y61" s="115"/>
      <c r="Z61" s="115"/>
      <c r="AA61" s="115"/>
      <c r="AB61" s="115"/>
      <c r="AC61" s="115"/>
      <c r="AD61" s="115"/>
      <c r="AE61" s="115"/>
      <c r="AF61" s="115"/>
      <c r="AG61" s="115"/>
      <c r="AH61" s="115"/>
      <c r="AI61" s="115"/>
      <c r="AJ61" s="115"/>
      <c r="AK61" s="115"/>
      <c r="AL61" s="115"/>
      <c r="AM61" s="115"/>
      <c r="AN61" s="115"/>
      <c r="AO61" s="115"/>
      <c r="AP61" s="115"/>
      <c r="AQ61" s="109"/>
      <c r="AR61" s="109"/>
      <c r="AS61" s="109"/>
    </row>
  </sheetData>
  <sheetProtection/>
  <mergeCells count="100">
    <mergeCell ref="AM5:AM8"/>
    <mergeCell ref="A23:C23"/>
    <mergeCell ref="A13:C13"/>
    <mergeCell ref="A10:C10"/>
    <mergeCell ref="A15:C15"/>
    <mergeCell ref="A16:C16"/>
    <mergeCell ref="AO6:AO8"/>
    <mergeCell ref="AC6:AC8"/>
    <mergeCell ref="P7:P8"/>
    <mergeCell ref="E5:E8"/>
    <mergeCell ref="G5:W5"/>
    <mergeCell ref="X5:AC5"/>
    <mergeCell ref="AO5:AR5"/>
    <mergeCell ref="AN5:AN8"/>
    <mergeCell ref="AE6:AE8"/>
    <mergeCell ref="AL5:AL8"/>
    <mergeCell ref="A3:AL3"/>
    <mergeCell ref="G7:G8"/>
    <mergeCell ref="H7:I7"/>
    <mergeCell ref="J7:J8"/>
    <mergeCell ref="O7:O8"/>
    <mergeCell ref="A4:AG4"/>
    <mergeCell ref="K7:N7"/>
    <mergeCell ref="Q7:Q8"/>
    <mergeCell ref="AD6:AD8"/>
    <mergeCell ref="AB7:AB8"/>
    <mergeCell ref="A29:C29"/>
    <mergeCell ref="AK5:AK8"/>
    <mergeCell ref="A9:C9"/>
    <mergeCell ref="A5:C8"/>
    <mergeCell ref="A12:C12"/>
    <mergeCell ref="A11:C11"/>
    <mergeCell ref="AI5:AI8"/>
    <mergeCell ref="A14:C14"/>
    <mergeCell ref="A21:C21"/>
    <mergeCell ref="A24:C24"/>
    <mergeCell ref="A32:C32"/>
    <mergeCell ref="A33:C33"/>
    <mergeCell ref="A34:C34"/>
    <mergeCell ref="A35:C35"/>
    <mergeCell ref="A36:C36"/>
    <mergeCell ref="A30:C30"/>
    <mergeCell ref="A42:B43"/>
    <mergeCell ref="AH5:AH8"/>
    <mergeCell ref="D42:D43"/>
    <mergeCell ref="X7:X8"/>
    <mergeCell ref="Y7:Y8"/>
    <mergeCell ref="F5:F8"/>
    <mergeCell ref="A37:C37"/>
    <mergeCell ref="A38:C38"/>
    <mergeCell ref="A31:C31"/>
    <mergeCell ref="A54:A57"/>
    <mergeCell ref="B54:C54"/>
    <mergeCell ref="B55:C55"/>
    <mergeCell ref="B56:C56"/>
    <mergeCell ref="B57:C57"/>
    <mergeCell ref="A45:D45"/>
    <mergeCell ref="B46:C46"/>
    <mergeCell ref="B47:C47"/>
    <mergeCell ref="B48:C48"/>
    <mergeCell ref="B49:C49"/>
    <mergeCell ref="B50:C50"/>
    <mergeCell ref="A46:A53"/>
    <mergeCell ref="B51:B53"/>
    <mergeCell ref="A41:C41"/>
    <mergeCell ref="A44:D44"/>
    <mergeCell ref="A39:C39"/>
    <mergeCell ref="A40:C40"/>
    <mergeCell ref="A26:C26"/>
    <mergeCell ref="A18:C18"/>
    <mergeCell ref="A25:C25"/>
    <mergeCell ref="A17:C17"/>
    <mergeCell ref="A22:C22"/>
    <mergeCell ref="A19:C19"/>
    <mergeCell ref="A20:C20"/>
    <mergeCell ref="A28:C28"/>
    <mergeCell ref="AD5:AE5"/>
    <mergeCell ref="AF5:AG5"/>
    <mergeCell ref="R7:T7"/>
    <mergeCell ref="W7:W8"/>
    <mergeCell ref="Z7:Z8"/>
    <mergeCell ref="AA7:AA8"/>
    <mergeCell ref="AF6:AF8"/>
    <mergeCell ref="D5:D8"/>
    <mergeCell ref="A27:C27"/>
    <mergeCell ref="AS5:AS8"/>
    <mergeCell ref="G6:Q6"/>
    <mergeCell ref="R6:W6"/>
    <mergeCell ref="X6:AB6"/>
    <mergeCell ref="AG6:AG8"/>
    <mergeCell ref="AR6:AR8"/>
    <mergeCell ref="AQ6:AQ8"/>
    <mergeCell ref="AJ5:AJ8"/>
    <mergeCell ref="AP6:AP8"/>
    <mergeCell ref="U7:V7"/>
    <mergeCell ref="A58:A61"/>
    <mergeCell ref="B58:C58"/>
    <mergeCell ref="B59:C59"/>
    <mergeCell ref="B60:C60"/>
    <mergeCell ref="B61:C61"/>
  </mergeCells>
  <printOptions/>
  <pageMargins left="0.7874015748031497" right="0" top="0.7874015748031497" bottom="0" header="0" footer="0"/>
  <pageSetup horizontalDpi="600" verticalDpi="600" orientation="landscape" paperSize="9" scale="2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>
    <tabColor indexed="26"/>
    <pageSetUpPr fitToPage="1"/>
  </sheetPr>
  <dimension ref="A1:V44"/>
  <sheetViews>
    <sheetView showGridLines="0" tabSelected="1" zoomScale="70" zoomScaleNormal="70" zoomScaleSheetLayoutView="50" zoomScalePageLayoutView="0" workbookViewId="0" topLeftCell="A3">
      <selection activeCell="P43" sqref="P43:S43"/>
    </sheetView>
  </sheetViews>
  <sheetFormatPr defaultColWidth="9.140625" defaultRowHeight="12.75"/>
  <cols>
    <col min="1" max="1" width="24.140625" style="5" customWidth="1"/>
    <col min="2" max="2" width="44.28125" style="5" customWidth="1"/>
    <col min="3" max="3" width="50.28125" style="5" customWidth="1"/>
    <col min="4" max="4" width="3.57421875" style="126" customWidth="1"/>
    <col min="5" max="5" width="13.140625" style="6" customWidth="1"/>
    <col min="6" max="6" width="6.00390625" style="5" customWidth="1"/>
    <col min="7" max="7" width="5.28125" style="5" customWidth="1"/>
    <col min="8" max="8" width="54.7109375" style="5" customWidth="1"/>
    <col min="9" max="9" width="3.7109375" style="126" customWidth="1"/>
    <col min="10" max="10" width="13.7109375" style="5" customWidth="1"/>
    <col min="11" max="11" width="11.140625" style="5" customWidth="1"/>
    <col min="12" max="12" width="11.00390625" style="5" customWidth="1"/>
    <col min="13" max="13" width="11.7109375" style="5" customWidth="1"/>
    <col min="14" max="14" width="12.57421875" style="5" customWidth="1"/>
    <col min="15" max="15" width="11.00390625" style="5" customWidth="1"/>
    <col min="16" max="16" width="11.28125" style="5" customWidth="1"/>
    <col min="17" max="17" width="9.8515625" style="5" customWidth="1"/>
    <col min="18" max="18" width="9.28125" style="5" customWidth="1"/>
    <col min="19" max="19" width="10.421875" style="5" customWidth="1"/>
    <col min="20" max="20" width="5.140625" style="5" customWidth="1"/>
    <col min="21" max="21" width="9.8515625" style="5" customWidth="1"/>
    <col min="22" max="16384" width="9.140625" style="5" customWidth="1"/>
  </cols>
  <sheetData>
    <row r="1" spans="1:9" s="6" customFormat="1" ht="15">
      <c r="A1" s="6" t="s">
        <v>352</v>
      </c>
      <c r="D1" s="125"/>
      <c r="I1" s="125"/>
    </row>
    <row r="2" spans="1:21" s="6" customFormat="1" ht="18" customHeight="1">
      <c r="A2" s="176" t="s">
        <v>236</v>
      </c>
      <c r="B2" s="124"/>
      <c r="C2" s="7"/>
      <c r="D2" s="175" t="str">
        <f>IF('Титул ф.6'!D21=0," ",'Титул ф.6'!D21)</f>
        <v>Ульяновский областной суд </v>
      </c>
      <c r="E2" s="173"/>
      <c r="F2" s="173"/>
      <c r="G2" s="173"/>
      <c r="H2" s="174"/>
      <c r="T2" s="43"/>
      <c r="U2" s="89"/>
    </row>
    <row r="3" spans="1:19" s="6" customFormat="1" ht="58.5" customHeight="1">
      <c r="A3" s="473" t="s">
        <v>374</v>
      </c>
      <c r="B3" s="473"/>
      <c r="C3" s="473"/>
      <c r="D3" s="473"/>
      <c r="E3" s="473"/>
      <c r="H3" s="479" t="s">
        <v>277</v>
      </c>
      <c r="I3" s="479"/>
      <c r="J3" s="479"/>
      <c r="K3" s="479"/>
      <c r="L3" s="479"/>
      <c r="M3" s="479"/>
      <c r="N3" s="479"/>
      <c r="O3" s="479"/>
      <c r="P3" s="479"/>
      <c r="Q3" s="479"/>
      <c r="R3" s="479"/>
      <c r="S3" s="479"/>
    </row>
    <row r="4" spans="4:9" s="6" customFormat="1" ht="14.25" customHeight="1">
      <c r="D4" s="125"/>
      <c r="H4" s="480" t="s">
        <v>74</v>
      </c>
      <c r="I4" s="481"/>
    </row>
    <row r="5" spans="1:19" s="6" customFormat="1" ht="51" customHeight="1">
      <c r="A5" s="460" t="s">
        <v>373</v>
      </c>
      <c r="B5" s="474" t="s">
        <v>516</v>
      </c>
      <c r="C5" s="475"/>
      <c r="D5" s="168">
        <v>1</v>
      </c>
      <c r="E5" s="42">
        <v>0</v>
      </c>
      <c r="G5" s="453" t="s">
        <v>372</v>
      </c>
      <c r="H5" s="454"/>
      <c r="I5" s="487" t="s">
        <v>176</v>
      </c>
      <c r="J5" s="444" t="s">
        <v>174</v>
      </c>
      <c r="K5" s="445"/>
      <c r="L5" s="445"/>
      <c r="M5" s="445"/>
      <c r="N5" s="446"/>
      <c r="O5" s="444" t="s">
        <v>175</v>
      </c>
      <c r="P5" s="445"/>
      <c r="Q5" s="445"/>
      <c r="R5" s="445"/>
      <c r="S5" s="446"/>
    </row>
    <row r="6" spans="1:19" s="6" customFormat="1" ht="41.25" customHeight="1">
      <c r="A6" s="462"/>
      <c r="B6" s="474" t="s">
        <v>517</v>
      </c>
      <c r="C6" s="475"/>
      <c r="D6" s="172">
        <v>2</v>
      </c>
      <c r="E6" s="42">
        <v>0</v>
      </c>
      <c r="G6" s="455"/>
      <c r="H6" s="456"/>
      <c r="I6" s="488"/>
      <c r="J6" s="468" t="s">
        <v>358</v>
      </c>
      <c r="K6" s="490" t="s">
        <v>359</v>
      </c>
      <c r="L6" s="469" t="s">
        <v>360</v>
      </c>
      <c r="M6" s="471" t="s">
        <v>415</v>
      </c>
      <c r="N6" s="472"/>
      <c r="O6" s="469" t="s">
        <v>341</v>
      </c>
      <c r="P6" s="469" t="s">
        <v>359</v>
      </c>
      <c r="Q6" s="469" t="s">
        <v>360</v>
      </c>
      <c r="R6" s="471" t="s">
        <v>416</v>
      </c>
      <c r="S6" s="472"/>
    </row>
    <row r="7" spans="1:19" s="6" customFormat="1" ht="38.25" customHeight="1">
      <c r="A7" s="476" t="s">
        <v>518</v>
      </c>
      <c r="B7" s="477"/>
      <c r="C7" s="478"/>
      <c r="D7" s="172">
        <v>3</v>
      </c>
      <c r="E7" s="42">
        <v>0</v>
      </c>
      <c r="G7" s="457"/>
      <c r="H7" s="458"/>
      <c r="I7" s="489"/>
      <c r="J7" s="468"/>
      <c r="K7" s="491"/>
      <c r="L7" s="470"/>
      <c r="M7" s="164" t="s">
        <v>141</v>
      </c>
      <c r="N7" s="165" t="s">
        <v>354</v>
      </c>
      <c r="O7" s="470"/>
      <c r="P7" s="470"/>
      <c r="Q7" s="470"/>
      <c r="R7" s="164" t="s">
        <v>141</v>
      </c>
      <c r="S7" s="165" t="s">
        <v>355</v>
      </c>
    </row>
    <row r="8" spans="1:22" s="6" customFormat="1" ht="26.25" customHeight="1">
      <c r="A8" s="503" t="s">
        <v>519</v>
      </c>
      <c r="B8" s="474" t="s">
        <v>183</v>
      </c>
      <c r="C8" s="497"/>
      <c r="D8" s="168">
        <v>4</v>
      </c>
      <c r="E8" s="42">
        <v>8</v>
      </c>
      <c r="G8" s="439" t="s">
        <v>264</v>
      </c>
      <c r="H8" s="440"/>
      <c r="I8" s="123"/>
      <c r="J8" s="166">
        <v>1</v>
      </c>
      <c r="K8" s="167">
        <v>2</v>
      </c>
      <c r="L8" s="167">
        <v>3</v>
      </c>
      <c r="M8" s="167">
        <v>4</v>
      </c>
      <c r="N8" s="167">
        <v>5</v>
      </c>
      <c r="O8" s="167">
        <v>6</v>
      </c>
      <c r="P8" s="167">
        <v>7</v>
      </c>
      <c r="Q8" s="167">
        <v>8</v>
      </c>
      <c r="R8" s="167">
        <v>9</v>
      </c>
      <c r="S8" s="167">
        <v>10</v>
      </c>
      <c r="T8" s="46"/>
      <c r="U8" s="46"/>
      <c r="V8" s="46"/>
    </row>
    <row r="9" spans="1:19" s="6" customFormat="1" ht="27.75" customHeight="1">
      <c r="A9" s="503"/>
      <c r="B9" s="482" t="s">
        <v>177</v>
      </c>
      <c r="C9" s="482"/>
      <c r="D9" s="172">
        <v>5</v>
      </c>
      <c r="E9" s="42">
        <v>1</v>
      </c>
      <c r="G9" s="441" t="s">
        <v>168</v>
      </c>
      <c r="H9" s="442"/>
      <c r="I9" s="168">
        <v>1</v>
      </c>
      <c r="J9" s="162">
        <v>52</v>
      </c>
      <c r="K9" s="162">
        <v>2</v>
      </c>
      <c r="L9" s="162">
        <v>1</v>
      </c>
      <c r="M9" s="162">
        <v>0</v>
      </c>
      <c r="N9" s="162">
        <v>0</v>
      </c>
      <c r="O9" s="162">
        <v>5</v>
      </c>
      <c r="P9" s="162">
        <v>0</v>
      </c>
      <c r="Q9" s="162">
        <v>0</v>
      </c>
      <c r="R9" s="171">
        <v>0</v>
      </c>
      <c r="S9" s="171">
        <v>0</v>
      </c>
    </row>
    <row r="10" spans="1:19" s="6" customFormat="1" ht="25.5" customHeight="1">
      <c r="A10" s="460" t="s">
        <v>520</v>
      </c>
      <c r="B10" s="483" t="s">
        <v>178</v>
      </c>
      <c r="C10" s="211" t="s">
        <v>143</v>
      </c>
      <c r="D10" s="168">
        <v>6</v>
      </c>
      <c r="E10" s="42">
        <v>7</v>
      </c>
      <c r="G10" s="441" t="s">
        <v>169</v>
      </c>
      <c r="H10" s="442"/>
      <c r="I10" s="168">
        <v>2</v>
      </c>
      <c r="J10" s="42">
        <v>20</v>
      </c>
      <c r="K10" s="42">
        <v>1</v>
      </c>
      <c r="L10" s="42">
        <v>0</v>
      </c>
      <c r="M10" s="42">
        <v>0</v>
      </c>
      <c r="N10" s="42">
        <v>0</v>
      </c>
      <c r="O10" s="42">
        <v>1</v>
      </c>
      <c r="P10" s="42">
        <v>0</v>
      </c>
      <c r="Q10" s="42">
        <v>0</v>
      </c>
      <c r="R10" s="121">
        <v>0</v>
      </c>
      <c r="S10" s="121">
        <v>0</v>
      </c>
    </row>
    <row r="11" spans="1:19" s="6" customFormat="1" ht="41.25" customHeight="1">
      <c r="A11" s="461"/>
      <c r="B11" s="484"/>
      <c r="C11" s="211" t="s">
        <v>361</v>
      </c>
      <c r="D11" s="168">
        <v>7</v>
      </c>
      <c r="E11" s="42">
        <v>0</v>
      </c>
      <c r="G11" s="441" t="s">
        <v>170</v>
      </c>
      <c r="H11" s="442"/>
      <c r="I11" s="168">
        <v>3</v>
      </c>
      <c r="J11" s="42">
        <v>22</v>
      </c>
      <c r="K11" s="42">
        <v>1</v>
      </c>
      <c r="L11" s="42">
        <v>0</v>
      </c>
      <c r="M11" s="42">
        <v>0</v>
      </c>
      <c r="N11" s="42">
        <v>0</v>
      </c>
      <c r="O11" s="42">
        <v>3</v>
      </c>
      <c r="P11" s="42">
        <v>0</v>
      </c>
      <c r="Q11" s="42">
        <v>0</v>
      </c>
      <c r="R11" s="121">
        <v>0</v>
      </c>
      <c r="S11" s="121">
        <v>0</v>
      </c>
    </row>
    <row r="12" spans="1:19" s="6" customFormat="1" ht="25.5" customHeight="1">
      <c r="A12" s="461"/>
      <c r="B12" s="474" t="s">
        <v>407</v>
      </c>
      <c r="C12" s="475"/>
      <c r="D12" s="168">
        <v>8</v>
      </c>
      <c r="E12" s="42">
        <v>0</v>
      </c>
      <c r="G12" s="441" t="s">
        <v>171</v>
      </c>
      <c r="H12" s="442"/>
      <c r="I12" s="168">
        <v>4</v>
      </c>
      <c r="J12" s="42">
        <v>8</v>
      </c>
      <c r="K12" s="42">
        <v>0</v>
      </c>
      <c r="L12" s="42">
        <v>1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121">
        <v>0</v>
      </c>
      <c r="S12" s="121">
        <v>0</v>
      </c>
    </row>
    <row r="13" spans="1:19" s="6" customFormat="1" ht="26.25" customHeight="1">
      <c r="A13" s="461"/>
      <c r="B13" s="474" t="s">
        <v>408</v>
      </c>
      <c r="C13" s="475"/>
      <c r="D13" s="168">
        <v>9</v>
      </c>
      <c r="E13" s="42">
        <v>1</v>
      </c>
      <c r="G13" s="441" t="s">
        <v>172</v>
      </c>
      <c r="H13" s="442"/>
      <c r="I13" s="168">
        <v>5</v>
      </c>
      <c r="J13" s="42">
        <v>2</v>
      </c>
      <c r="K13" s="42">
        <v>0</v>
      </c>
      <c r="L13" s="42">
        <v>0</v>
      </c>
      <c r="M13" s="42">
        <v>0</v>
      </c>
      <c r="N13" s="42">
        <v>0</v>
      </c>
      <c r="O13" s="42">
        <v>1</v>
      </c>
      <c r="P13" s="42">
        <v>0</v>
      </c>
      <c r="Q13" s="42">
        <v>0</v>
      </c>
      <c r="R13" s="121">
        <v>0</v>
      </c>
      <c r="S13" s="121">
        <v>0</v>
      </c>
    </row>
    <row r="14" spans="1:19" s="6" customFormat="1" ht="25.5" customHeight="1">
      <c r="A14" s="461"/>
      <c r="B14" s="485" t="s">
        <v>179</v>
      </c>
      <c r="C14" s="486"/>
      <c r="D14" s="168">
        <v>10</v>
      </c>
      <c r="E14" s="42">
        <v>37</v>
      </c>
      <c r="G14" s="459" t="s">
        <v>528</v>
      </c>
      <c r="H14" s="214" t="s">
        <v>362</v>
      </c>
      <c r="I14" s="168">
        <v>6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121">
        <v>0</v>
      </c>
      <c r="S14" s="121">
        <v>0</v>
      </c>
    </row>
    <row r="15" spans="1:19" s="6" customFormat="1" ht="25.5" customHeight="1">
      <c r="A15" s="462"/>
      <c r="B15" s="474" t="s">
        <v>180</v>
      </c>
      <c r="C15" s="475"/>
      <c r="D15" s="168">
        <v>11</v>
      </c>
      <c r="E15" s="42">
        <v>51</v>
      </c>
      <c r="G15" s="459"/>
      <c r="H15" s="215" t="s">
        <v>363</v>
      </c>
      <c r="I15" s="168">
        <v>7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5</v>
      </c>
      <c r="P15" s="42">
        <v>0</v>
      </c>
      <c r="Q15" s="42">
        <v>0</v>
      </c>
      <c r="R15" s="121">
        <v>0</v>
      </c>
      <c r="S15" s="121">
        <v>0</v>
      </c>
    </row>
    <row r="16" spans="1:19" s="6" customFormat="1" ht="26.25" customHeight="1">
      <c r="A16" s="498" t="s">
        <v>521</v>
      </c>
      <c r="B16" s="499"/>
      <c r="C16" s="499"/>
      <c r="D16" s="168">
        <v>12</v>
      </c>
      <c r="E16" s="42">
        <v>0</v>
      </c>
      <c r="G16" s="459"/>
      <c r="H16" s="214" t="s">
        <v>530</v>
      </c>
      <c r="I16" s="168">
        <v>8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2">
        <v>0</v>
      </c>
    </row>
    <row r="17" spans="1:19" s="6" customFormat="1" ht="51" customHeight="1">
      <c r="A17" s="500" t="s">
        <v>79</v>
      </c>
      <c r="B17" s="501"/>
      <c r="C17" s="502"/>
      <c r="D17" s="168">
        <v>13</v>
      </c>
      <c r="E17" s="42">
        <v>63</v>
      </c>
      <c r="G17" s="459"/>
      <c r="H17" s="214" t="s">
        <v>531</v>
      </c>
      <c r="I17" s="168">
        <v>9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2">
        <v>0</v>
      </c>
    </row>
    <row r="18" spans="1:19" s="6" customFormat="1" ht="36.75" customHeight="1">
      <c r="A18" s="460" t="s">
        <v>522</v>
      </c>
      <c r="B18" s="451" t="s">
        <v>342</v>
      </c>
      <c r="C18" s="452"/>
      <c r="D18" s="168">
        <v>14</v>
      </c>
      <c r="E18" s="42">
        <v>0</v>
      </c>
      <c r="G18" s="459"/>
      <c r="H18" s="214" t="s">
        <v>529</v>
      </c>
      <c r="I18" s="168">
        <v>10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</row>
    <row r="19" spans="1:19" s="6" customFormat="1" ht="57" customHeight="1">
      <c r="A19" s="461"/>
      <c r="B19" s="451" t="s">
        <v>351</v>
      </c>
      <c r="C19" s="452"/>
      <c r="D19" s="168">
        <v>15</v>
      </c>
      <c r="E19" s="42">
        <v>0</v>
      </c>
      <c r="G19" s="226"/>
      <c r="H19" s="227"/>
      <c r="I19" s="228"/>
      <c r="J19" s="229"/>
      <c r="K19" s="229"/>
      <c r="L19" s="229"/>
      <c r="M19" s="229"/>
      <c r="N19" s="229"/>
      <c r="O19" s="229"/>
      <c r="P19" s="229"/>
      <c r="Q19" s="229"/>
      <c r="R19" s="229"/>
      <c r="S19" s="229"/>
    </row>
    <row r="20" spans="1:19" s="6" customFormat="1" ht="30.75" customHeight="1">
      <c r="A20" s="461"/>
      <c r="B20" s="451" t="s">
        <v>343</v>
      </c>
      <c r="C20" s="452"/>
      <c r="D20" s="168">
        <v>16</v>
      </c>
      <c r="E20" s="42">
        <v>0</v>
      </c>
      <c r="G20" s="226"/>
      <c r="H20" s="230"/>
      <c r="I20" s="231"/>
      <c r="J20" s="232"/>
      <c r="K20" s="232"/>
      <c r="L20" s="232"/>
      <c r="M20" s="232"/>
      <c r="N20" s="232"/>
      <c r="O20" s="232"/>
      <c r="P20" s="232"/>
      <c r="Q20" s="232"/>
      <c r="R20" s="232"/>
      <c r="S20" s="232"/>
    </row>
    <row r="21" spans="1:19" s="6" customFormat="1" ht="53.25" customHeight="1">
      <c r="A21" s="461"/>
      <c r="B21" s="451" t="s">
        <v>523</v>
      </c>
      <c r="C21" s="452"/>
      <c r="D21" s="168">
        <v>17</v>
      </c>
      <c r="E21" s="42">
        <v>0</v>
      </c>
      <c r="H21" s="443" t="s">
        <v>173</v>
      </c>
      <c r="I21" s="443"/>
      <c r="J21" s="443"/>
      <c r="K21" s="443"/>
      <c r="L21" s="443"/>
      <c r="M21" s="443"/>
      <c r="N21" s="443"/>
      <c r="O21" s="443"/>
      <c r="P21" s="443"/>
      <c r="Q21" s="443"/>
      <c r="R21" s="443"/>
      <c r="S21" s="443"/>
    </row>
    <row r="22" spans="1:11" s="6" customFormat="1" ht="41.25" customHeight="1">
      <c r="A22" s="461"/>
      <c r="B22" s="451" t="s">
        <v>344</v>
      </c>
      <c r="C22" s="452"/>
      <c r="D22" s="168">
        <v>18</v>
      </c>
      <c r="E22" s="42">
        <v>0</v>
      </c>
      <c r="H22" s="152" t="s">
        <v>75</v>
      </c>
      <c r="I22" s="127"/>
      <c r="J22" s="48"/>
      <c r="K22" s="48"/>
    </row>
    <row r="23" spans="1:19" s="6" customFormat="1" ht="30.75" customHeight="1">
      <c r="A23" s="462"/>
      <c r="B23" s="451" t="s">
        <v>524</v>
      </c>
      <c r="C23" s="452"/>
      <c r="D23" s="168">
        <v>19</v>
      </c>
      <c r="E23" s="42">
        <v>0</v>
      </c>
      <c r="G23" s="453" t="s">
        <v>371</v>
      </c>
      <c r="H23" s="454"/>
      <c r="I23" s="494" t="s">
        <v>176</v>
      </c>
      <c r="J23" s="444" t="s">
        <v>174</v>
      </c>
      <c r="K23" s="445"/>
      <c r="L23" s="445"/>
      <c r="M23" s="445"/>
      <c r="N23" s="446"/>
      <c r="O23" s="444" t="s">
        <v>175</v>
      </c>
      <c r="P23" s="445"/>
      <c r="Q23" s="445"/>
      <c r="R23" s="445"/>
      <c r="S23" s="446"/>
    </row>
    <row r="24" spans="1:19" s="6" customFormat="1" ht="35.25" customHeight="1">
      <c r="A24" s="451" t="s">
        <v>525</v>
      </c>
      <c r="B24" s="493"/>
      <c r="C24" s="452"/>
      <c r="D24" s="168">
        <v>20</v>
      </c>
      <c r="E24" s="122"/>
      <c r="G24" s="455"/>
      <c r="H24" s="456"/>
      <c r="I24" s="495"/>
      <c r="J24" s="169" t="s">
        <v>358</v>
      </c>
      <c r="K24" s="169" t="s">
        <v>359</v>
      </c>
      <c r="L24" s="169" t="s">
        <v>360</v>
      </c>
      <c r="M24" s="444" t="s">
        <v>415</v>
      </c>
      <c r="N24" s="446"/>
      <c r="O24" s="169" t="s">
        <v>358</v>
      </c>
      <c r="P24" s="169" t="s">
        <v>359</v>
      </c>
      <c r="Q24" s="169" t="s">
        <v>360</v>
      </c>
      <c r="R24" s="447" t="s">
        <v>416</v>
      </c>
      <c r="S24" s="448"/>
    </row>
    <row r="25" spans="1:19" s="6" customFormat="1" ht="25.5" customHeight="1">
      <c r="A25" s="463" t="s">
        <v>526</v>
      </c>
      <c r="B25" s="212" t="s">
        <v>345</v>
      </c>
      <c r="C25" s="213"/>
      <c r="D25" s="168">
        <v>21</v>
      </c>
      <c r="E25" s="42">
        <v>0</v>
      </c>
      <c r="G25" s="457"/>
      <c r="H25" s="458"/>
      <c r="I25" s="496"/>
      <c r="J25" s="163"/>
      <c r="K25" s="163"/>
      <c r="L25" s="163"/>
      <c r="M25" s="164" t="s">
        <v>141</v>
      </c>
      <c r="N25" s="170" t="s">
        <v>142</v>
      </c>
      <c r="O25" s="163"/>
      <c r="P25" s="163"/>
      <c r="Q25" s="163"/>
      <c r="R25" s="164" t="s">
        <v>141</v>
      </c>
      <c r="S25" s="170" t="s">
        <v>354</v>
      </c>
    </row>
    <row r="26" spans="1:19" s="6" customFormat="1" ht="25.5" customHeight="1">
      <c r="A26" s="464"/>
      <c r="B26" s="451" t="s">
        <v>346</v>
      </c>
      <c r="C26" s="452"/>
      <c r="D26" s="168">
        <v>22</v>
      </c>
      <c r="E26" s="42">
        <v>0</v>
      </c>
      <c r="G26" s="466" t="s">
        <v>264</v>
      </c>
      <c r="H26" s="467"/>
      <c r="I26" s="167"/>
      <c r="J26" s="166">
        <v>1</v>
      </c>
      <c r="K26" s="167">
        <v>2</v>
      </c>
      <c r="L26" s="167">
        <v>3</v>
      </c>
      <c r="M26" s="167">
        <v>4</v>
      </c>
      <c r="N26" s="167">
        <v>5</v>
      </c>
      <c r="O26" s="167">
        <v>6</v>
      </c>
      <c r="P26" s="167">
        <v>7</v>
      </c>
      <c r="Q26" s="167">
        <v>8</v>
      </c>
      <c r="R26" s="167">
        <v>9</v>
      </c>
      <c r="S26" s="167">
        <v>10</v>
      </c>
    </row>
    <row r="27" spans="1:19" s="6" customFormat="1" ht="25.5" customHeight="1">
      <c r="A27" s="464"/>
      <c r="B27" s="451" t="s">
        <v>348</v>
      </c>
      <c r="C27" s="452"/>
      <c r="D27" s="168">
        <v>23</v>
      </c>
      <c r="E27" s="42">
        <v>0</v>
      </c>
      <c r="G27" s="441" t="s">
        <v>168</v>
      </c>
      <c r="H27" s="442"/>
      <c r="I27" s="168">
        <v>1</v>
      </c>
      <c r="J27" s="162">
        <v>145</v>
      </c>
      <c r="K27" s="162">
        <v>5</v>
      </c>
      <c r="L27" s="162">
        <v>4</v>
      </c>
      <c r="M27" s="162">
        <v>0</v>
      </c>
      <c r="N27" s="162">
        <v>3</v>
      </c>
      <c r="O27" s="162">
        <v>1</v>
      </c>
      <c r="P27" s="162">
        <v>0</v>
      </c>
      <c r="Q27" s="162">
        <v>0</v>
      </c>
      <c r="R27" s="162">
        <v>0</v>
      </c>
      <c r="S27" s="162">
        <v>0</v>
      </c>
    </row>
    <row r="28" spans="1:19" s="6" customFormat="1" ht="26.25" customHeight="1">
      <c r="A28" s="465"/>
      <c r="B28" s="451" t="s">
        <v>353</v>
      </c>
      <c r="C28" s="452"/>
      <c r="D28" s="168">
        <v>24</v>
      </c>
      <c r="E28" s="42">
        <v>0</v>
      </c>
      <c r="G28" s="441" t="s">
        <v>169</v>
      </c>
      <c r="H28" s="442"/>
      <c r="I28" s="168">
        <v>2</v>
      </c>
      <c r="J28" s="42">
        <v>91</v>
      </c>
      <c r="K28" s="42">
        <v>4</v>
      </c>
      <c r="L28" s="42">
        <v>1</v>
      </c>
      <c r="M28" s="42">
        <v>0</v>
      </c>
      <c r="N28" s="42">
        <v>0</v>
      </c>
      <c r="O28" s="42">
        <v>1</v>
      </c>
      <c r="P28" s="42">
        <v>0</v>
      </c>
      <c r="Q28" s="42">
        <v>0</v>
      </c>
      <c r="R28" s="42">
        <v>0</v>
      </c>
      <c r="S28" s="42">
        <v>0</v>
      </c>
    </row>
    <row r="29" spans="1:19" s="6" customFormat="1" ht="25.5" customHeight="1">
      <c r="A29" s="463" t="s">
        <v>527</v>
      </c>
      <c r="B29" s="492" t="s">
        <v>347</v>
      </c>
      <c r="C29" s="492"/>
      <c r="D29" s="168">
        <v>25</v>
      </c>
      <c r="E29" s="42">
        <v>0</v>
      </c>
      <c r="G29" s="441" t="s">
        <v>170</v>
      </c>
      <c r="H29" s="442"/>
      <c r="I29" s="168">
        <v>3</v>
      </c>
      <c r="J29" s="42">
        <v>46</v>
      </c>
      <c r="K29" s="42">
        <v>1</v>
      </c>
      <c r="L29" s="42">
        <v>3</v>
      </c>
      <c r="M29" s="42">
        <v>0</v>
      </c>
      <c r="N29" s="42">
        <v>3</v>
      </c>
      <c r="O29" s="42">
        <v>0</v>
      </c>
      <c r="P29" s="42">
        <v>0</v>
      </c>
      <c r="Q29" s="42">
        <v>0</v>
      </c>
      <c r="R29" s="42">
        <v>0</v>
      </c>
      <c r="S29" s="42">
        <v>0</v>
      </c>
    </row>
    <row r="30" spans="1:19" s="6" customFormat="1" ht="25.5" customHeight="1">
      <c r="A30" s="464"/>
      <c r="B30" s="449" t="s">
        <v>348</v>
      </c>
      <c r="C30" s="449"/>
      <c r="D30" s="168">
        <v>26</v>
      </c>
      <c r="E30" s="42">
        <v>0</v>
      </c>
      <c r="G30" s="441" t="s">
        <v>171</v>
      </c>
      <c r="H30" s="442"/>
      <c r="I30" s="168">
        <v>4</v>
      </c>
      <c r="J30" s="42">
        <v>7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</row>
    <row r="31" spans="1:19" s="6" customFormat="1" ht="25.5" customHeight="1">
      <c r="A31" s="464"/>
      <c r="B31" s="449" t="s">
        <v>349</v>
      </c>
      <c r="C31" s="449"/>
      <c r="D31" s="168">
        <v>27</v>
      </c>
      <c r="E31" s="42">
        <v>0</v>
      </c>
      <c r="G31" s="441" t="s">
        <v>172</v>
      </c>
      <c r="H31" s="442"/>
      <c r="I31" s="168">
        <v>5</v>
      </c>
      <c r="J31" s="42">
        <v>1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2">
        <v>0</v>
      </c>
    </row>
    <row r="32" spans="1:19" s="6" customFormat="1" ht="27" customHeight="1">
      <c r="A32" s="464"/>
      <c r="B32" s="451" t="s">
        <v>350</v>
      </c>
      <c r="C32" s="452"/>
      <c r="D32" s="168">
        <v>28</v>
      </c>
      <c r="E32" s="42">
        <v>0</v>
      </c>
      <c r="G32" s="459" t="s">
        <v>532</v>
      </c>
      <c r="H32" s="214" t="s">
        <v>362</v>
      </c>
      <c r="I32" s="168">
        <v>6</v>
      </c>
      <c r="J32" s="42">
        <v>4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  <c r="P32" s="42">
        <v>0</v>
      </c>
      <c r="Q32" s="42">
        <v>0</v>
      </c>
      <c r="R32" s="42">
        <v>0</v>
      </c>
      <c r="S32" s="42">
        <v>0</v>
      </c>
    </row>
    <row r="33" spans="1:19" s="46" customFormat="1" ht="48.75" customHeight="1">
      <c r="A33" s="210" t="s">
        <v>508</v>
      </c>
      <c r="B33" s="451" t="s">
        <v>509</v>
      </c>
      <c r="C33" s="452"/>
      <c r="D33" s="168">
        <v>29</v>
      </c>
      <c r="E33" s="42">
        <v>0</v>
      </c>
      <c r="G33" s="459"/>
      <c r="H33" s="215" t="s">
        <v>363</v>
      </c>
      <c r="I33" s="168">
        <v>7</v>
      </c>
      <c r="J33" s="42">
        <v>0</v>
      </c>
      <c r="K33" s="42">
        <v>0</v>
      </c>
      <c r="L33" s="42">
        <v>0</v>
      </c>
      <c r="M33" s="42">
        <v>0</v>
      </c>
      <c r="N33" s="42">
        <v>0</v>
      </c>
      <c r="O33" s="42">
        <v>0</v>
      </c>
      <c r="P33" s="42">
        <v>0</v>
      </c>
      <c r="Q33" s="42">
        <v>0</v>
      </c>
      <c r="R33" s="42">
        <v>0</v>
      </c>
      <c r="S33" s="42">
        <v>0</v>
      </c>
    </row>
    <row r="34" spans="1:19" s="6" customFormat="1" ht="58.5" customHeight="1">
      <c r="A34" s="210" t="s">
        <v>510</v>
      </c>
      <c r="B34" s="451" t="s">
        <v>511</v>
      </c>
      <c r="C34" s="452"/>
      <c r="D34" s="168">
        <v>30</v>
      </c>
      <c r="E34" s="42">
        <v>0</v>
      </c>
      <c r="G34" s="459"/>
      <c r="H34" s="214" t="s">
        <v>534</v>
      </c>
      <c r="I34" s="168">
        <v>8</v>
      </c>
      <c r="J34" s="42">
        <v>3</v>
      </c>
      <c r="K34" s="42">
        <v>0</v>
      </c>
      <c r="L34" s="42">
        <v>3</v>
      </c>
      <c r="M34" s="42">
        <v>0</v>
      </c>
      <c r="N34" s="42">
        <v>3</v>
      </c>
      <c r="O34" s="42">
        <v>0</v>
      </c>
      <c r="P34" s="42">
        <v>0</v>
      </c>
      <c r="Q34" s="42">
        <v>0</v>
      </c>
      <c r="R34" s="42">
        <v>0</v>
      </c>
      <c r="S34" s="42">
        <v>0</v>
      </c>
    </row>
    <row r="35" spans="1:19" s="7" customFormat="1" ht="47.25" customHeight="1">
      <c r="A35" s="209" t="s">
        <v>512</v>
      </c>
      <c r="B35" s="451" t="s">
        <v>513</v>
      </c>
      <c r="C35" s="452"/>
      <c r="D35" s="168">
        <v>31</v>
      </c>
      <c r="E35" s="42">
        <v>0</v>
      </c>
      <c r="F35" s="47"/>
      <c r="G35" s="459"/>
      <c r="H35" s="216" t="s">
        <v>531</v>
      </c>
      <c r="I35" s="168">
        <v>9</v>
      </c>
      <c r="J35" s="42">
        <v>0</v>
      </c>
      <c r="K35" s="42">
        <v>0</v>
      </c>
      <c r="L35" s="42">
        <v>0</v>
      </c>
      <c r="M35" s="42">
        <v>0</v>
      </c>
      <c r="N35" s="42">
        <v>0</v>
      </c>
      <c r="O35" s="42">
        <v>0</v>
      </c>
      <c r="P35" s="42">
        <v>0</v>
      </c>
      <c r="Q35" s="42">
        <v>0</v>
      </c>
      <c r="R35" s="42">
        <v>0</v>
      </c>
      <c r="S35" s="42">
        <v>0</v>
      </c>
    </row>
    <row r="36" spans="1:19" s="6" customFormat="1" ht="39.75" customHeight="1">
      <c r="A36" s="209" t="s">
        <v>514</v>
      </c>
      <c r="B36" s="451" t="s">
        <v>515</v>
      </c>
      <c r="C36" s="452"/>
      <c r="D36" s="168">
        <v>32</v>
      </c>
      <c r="E36" s="42">
        <v>1</v>
      </c>
      <c r="G36" s="459"/>
      <c r="H36" s="214" t="s">
        <v>533</v>
      </c>
      <c r="I36" s="168">
        <v>10</v>
      </c>
      <c r="J36" s="42">
        <v>3</v>
      </c>
      <c r="K36" s="42">
        <v>0</v>
      </c>
      <c r="L36" s="42">
        <v>3</v>
      </c>
      <c r="M36" s="42">
        <v>0</v>
      </c>
      <c r="N36" s="42">
        <v>3</v>
      </c>
      <c r="O36" s="42">
        <v>0</v>
      </c>
      <c r="P36" s="42">
        <v>0</v>
      </c>
      <c r="Q36" s="42">
        <v>0</v>
      </c>
      <c r="R36" s="42">
        <v>0</v>
      </c>
      <c r="S36" s="42">
        <v>0</v>
      </c>
    </row>
    <row r="37" spans="7:19" s="6" customFormat="1" ht="42" customHeight="1">
      <c r="G37" s="47"/>
      <c r="H37" s="450" t="s">
        <v>77</v>
      </c>
      <c r="I37" s="450"/>
      <c r="J37" s="450"/>
      <c r="K37" s="450"/>
      <c r="L37" s="450"/>
      <c r="M37" s="450"/>
      <c r="N37" s="450"/>
      <c r="O37" s="450"/>
      <c r="P37" s="450"/>
      <c r="Q37" s="450"/>
      <c r="R37" s="7"/>
      <c r="S37" s="7"/>
    </row>
    <row r="38" spans="2:19" s="6" customFormat="1" ht="24.75" customHeight="1">
      <c r="B38" s="427" t="s">
        <v>507</v>
      </c>
      <c r="C38" s="427"/>
      <c r="D38" s="206"/>
      <c r="E38" s="207"/>
      <c r="J38" s="433" t="s">
        <v>76</v>
      </c>
      <c r="K38" s="433"/>
      <c r="L38" s="432" t="s">
        <v>89</v>
      </c>
      <c r="M38" s="432"/>
      <c r="N38" s="432"/>
      <c r="O38" s="432"/>
      <c r="P38" s="432"/>
      <c r="Q38" s="432"/>
      <c r="R38" s="432"/>
      <c r="S38" s="432"/>
    </row>
    <row r="39" spans="2:19" s="6" customFormat="1" ht="21" customHeight="1">
      <c r="B39" s="428" t="s">
        <v>275</v>
      </c>
      <c r="C39" s="428"/>
      <c r="D39" s="208"/>
      <c r="E39" s="42">
        <v>77</v>
      </c>
      <c r="J39" s="7"/>
      <c r="K39" s="89"/>
      <c r="L39" s="434" t="s">
        <v>144</v>
      </c>
      <c r="M39" s="434"/>
      <c r="N39" s="434"/>
      <c r="O39" s="434"/>
      <c r="P39" s="434"/>
      <c r="Q39" s="434"/>
      <c r="R39" s="434"/>
      <c r="S39" s="434"/>
    </row>
    <row r="40" spans="2:19" s="6" customFormat="1" ht="20.25" customHeight="1">
      <c r="B40" s="429" t="s">
        <v>276</v>
      </c>
      <c r="C40" s="430"/>
      <c r="D40" s="208"/>
      <c r="E40" s="42">
        <v>1</v>
      </c>
      <c r="J40" s="436" t="s">
        <v>116</v>
      </c>
      <c r="K40" s="436"/>
      <c r="L40" s="431"/>
      <c r="M40" s="431"/>
      <c r="N40" s="431"/>
      <c r="O40" s="431"/>
      <c r="P40" s="431"/>
      <c r="Q40" s="431"/>
      <c r="R40" s="431"/>
      <c r="S40" s="431"/>
    </row>
    <row r="41" spans="10:19" s="6" customFormat="1" ht="24.75" customHeight="1">
      <c r="J41" s="436"/>
      <c r="K41" s="436"/>
      <c r="L41" s="435" t="s">
        <v>90</v>
      </c>
      <c r="M41" s="435"/>
      <c r="N41" s="435"/>
      <c r="O41" s="435"/>
      <c r="P41" s="435"/>
      <c r="Q41" s="435"/>
      <c r="R41" s="435"/>
      <c r="S41" s="435"/>
    </row>
    <row r="42" spans="7:19" ht="15">
      <c r="G42" s="6"/>
      <c r="H42" s="6"/>
      <c r="I42" s="6"/>
      <c r="J42" s="436"/>
      <c r="K42" s="436"/>
      <c r="L42" s="434" t="s">
        <v>144</v>
      </c>
      <c r="M42" s="434"/>
      <c r="N42" s="434"/>
      <c r="O42" s="434"/>
      <c r="P42" s="434"/>
      <c r="Q42" s="434"/>
      <c r="R42" s="434"/>
      <c r="S42" s="434"/>
    </row>
    <row r="43" spans="7:19" ht="15.75">
      <c r="G43" s="6"/>
      <c r="H43" s="6"/>
      <c r="I43" s="6"/>
      <c r="J43" s="7"/>
      <c r="K43" s="134" t="s">
        <v>181</v>
      </c>
      <c r="L43" s="437" t="s">
        <v>91</v>
      </c>
      <c r="M43" s="437"/>
      <c r="N43" s="437"/>
      <c r="O43" s="133"/>
      <c r="P43" s="438" t="s">
        <v>92</v>
      </c>
      <c r="Q43" s="438"/>
      <c r="R43" s="438"/>
      <c r="S43" s="438"/>
    </row>
    <row r="44" spans="10:19" ht="18.75">
      <c r="J44" s="7"/>
      <c r="K44" s="142"/>
      <c r="L44" s="143"/>
      <c r="M44" s="141" t="s">
        <v>115</v>
      </c>
      <c r="N44" s="142"/>
      <c r="O44" s="144"/>
      <c r="P44" s="145" t="s">
        <v>182</v>
      </c>
      <c r="Q44" s="47"/>
      <c r="R44" s="47"/>
      <c r="S44" s="47"/>
    </row>
  </sheetData>
  <sheetProtection/>
  <mergeCells count="85">
    <mergeCell ref="B23:C23"/>
    <mergeCell ref="M6:N6"/>
    <mergeCell ref="L6:L7"/>
    <mergeCell ref="B19:C19"/>
    <mergeCell ref="B18:C18"/>
    <mergeCell ref="B8:C8"/>
    <mergeCell ref="A16:C16"/>
    <mergeCell ref="A17:C17"/>
    <mergeCell ref="A8:A9"/>
    <mergeCell ref="A10:A15"/>
    <mergeCell ref="K6:K7"/>
    <mergeCell ref="B29:C29"/>
    <mergeCell ref="A29:A32"/>
    <mergeCell ref="B31:C31"/>
    <mergeCell ref="B32:C32"/>
    <mergeCell ref="A24:C24"/>
    <mergeCell ref="B12:C12"/>
    <mergeCell ref="B13:C13"/>
    <mergeCell ref="I23:I25"/>
    <mergeCell ref="O5:S5"/>
    <mergeCell ref="G32:G36"/>
    <mergeCell ref="B9:C9"/>
    <mergeCell ref="B10:B11"/>
    <mergeCell ref="Q6:Q7"/>
    <mergeCell ref="B14:C14"/>
    <mergeCell ref="B15:C15"/>
    <mergeCell ref="I5:I7"/>
    <mergeCell ref="O6:O7"/>
    <mergeCell ref="B22:C22"/>
    <mergeCell ref="J6:J7"/>
    <mergeCell ref="P6:P7"/>
    <mergeCell ref="R6:S6"/>
    <mergeCell ref="A3:E3"/>
    <mergeCell ref="B6:C6"/>
    <mergeCell ref="A7:C7"/>
    <mergeCell ref="A5:A6"/>
    <mergeCell ref="B5:C5"/>
    <mergeCell ref="H3:S3"/>
    <mergeCell ref="H4:I4"/>
    <mergeCell ref="J5:N5"/>
    <mergeCell ref="A18:A23"/>
    <mergeCell ref="A25:A28"/>
    <mergeCell ref="B20:C20"/>
    <mergeCell ref="G27:H27"/>
    <mergeCell ref="G28:H28"/>
    <mergeCell ref="G23:H25"/>
    <mergeCell ref="G26:H26"/>
    <mergeCell ref="B27:C27"/>
    <mergeCell ref="B26:C26"/>
    <mergeCell ref="B21:C21"/>
    <mergeCell ref="B33:C33"/>
    <mergeCell ref="B28:C28"/>
    <mergeCell ref="G5:H7"/>
    <mergeCell ref="G14:G18"/>
    <mergeCell ref="G9:H9"/>
    <mergeCell ref="G10:H10"/>
    <mergeCell ref="G11:H11"/>
    <mergeCell ref="G12:H12"/>
    <mergeCell ref="G13:H13"/>
    <mergeCell ref="B30:C30"/>
    <mergeCell ref="H37:Q37"/>
    <mergeCell ref="B34:C34"/>
    <mergeCell ref="B35:C35"/>
    <mergeCell ref="B36:C36"/>
    <mergeCell ref="G8:H8"/>
    <mergeCell ref="G29:H29"/>
    <mergeCell ref="G30:H30"/>
    <mergeCell ref="G31:H31"/>
    <mergeCell ref="H21:S21"/>
    <mergeCell ref="O23:S23"/>
    <mergeCell ref="M24:N24"/>
    <mergeCell ref="R24:S24"/>
    <mergeCell ref="J23:N23"/>
    <mergeCell ref="L41:S41"/>
    <mergeCell ref="J40:K42"/>
    <mergeCell ref="L42:S42"/>
    <mergeCell ref="L43:N43"/>
    <mergeCell ref="P43:S43"/>
    <mergeCell ref="B38:C38"/>
    <mergeCell ref="B39:C39"/>
    <mergeCell ref="B40:C40"/>
    <mergeCell ref="L40:S40"/>
    <mergeCell ref="L38:S38"/>
    <mergeCell ref="J38:K38"/>
    <mergeCell ref="L39:S39"/>
  </mergeCells>
  <printOptions/>
  <pageMargins left="0.984251968503937" right="0.15748031496062992" top="0.7874015748031497" bottom="0.2755905511811024" header="0" footer="0"/>
  <pageSetup fitToHeight="1" fitToWidth="1" horizontalDpi="600" verticalDpi="600" orientation="landscape" paperSize="9" scale="3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">
    <tabColor indexed="10"/>
  </sheetPr>
  <dimension ref="A1:F1451"/>
  <sheetViews>
    <sheetView zoomScalePageLayoutView="0" workbookViewId="0" topLeftCell="A1">
      <pane ySplit="1" topLeftCell="BM1247" activePane="bottomLeft" state="frozen"/>
      <selection pane="topLeft" activeCell="A1" sqref="A1"/>
      <selection pane="bottomLeft" activeCell="A2" sqref="A2:E1252"/>
    </sheetView>
  </sheetViews>
  <sheetFormatPr defaultColWidth="9.140625" defaultRowHeight="12.75"/>
  <cols>
    <col min="1" max="1" width="10.8515625" style="233" customWidth="1"/>
    <col min="2" max="2" width="13.57421875" style="236" customWidth="1"/>
    <col min="3" max="3" width="52.7109375" style="234" customWidth="1"/>
    <col min="4" max="4" width="45.421875" style="234" customWidth="1"/>
    <col min="5" max="5" width="17.57421875" style="234" customWidth="1"/>
    <col min="6" max="6" width="20.7109375" style="4" customWidth="1"/>
    <col min="7" max="16384" width="9.140625" style="4" customWidth="1"/>
  </cols>
  <sheetData>
    <row r="1" spans="1:6" ht="24" customHeight="1">
      <c r="A1" s="217" t="s">
        <v>283</v>
      </c>
      <c r="B1" s="235" t="s">
        <v>284</v>
      </c>
      <c r="C1" s="217" t="s">
        <v>285</v>
      </c>
      <c r="D1" s="217" t="s">
        <v>286</v>
      </c>
      <c r="E1" s="217" t="s">
        <v>375</v>
      </c>
      <c r="F1" s="217" t="s">
        <v>78</v>
      </c>
    </row>
    <row r="2" spans="1:6" s="120" customFormat="1" ht="24" customHeight="1">
      <c r="A2" s="238">
        <f>IF((SUM('Раздел 4'!AI45:AI45)&gt;=SUM('Раздел 4'!AI54:AI57)),"","Неверно!")</f>
      </c>
      <c r="B2" s="240" t="s">
        <v>536</v>
      </c>
      <c r="C2" s="241" t="s">
        <v>537</v>
      </c>
      <c r="D2" s="241" t="s">
        <v>538</v>
      </c>
      <c r="E2" s="241" t="str">
        <f>CONCATENATE(SUM('Раздел 4'!AI45:AI45),"&gt;=",SUM('Раздел 4'!AI54:AI57))</f>
        <v>99&gt;=76</v>
      </c>
      <c r="F2" s="225"/>
    </row>
    <row r="3" spans="1:6" s="120" customFormat="1" ht="24" customHeight="1">
      <c r="A3" s="238">
        <f>IF((SUM('Раздел 4'!AA45:AA45)=SUM('Раздел 4'!AA54:AA57)),"","Неверно!")</f>
      </c>
      <c r="B3" s="240" t="s">
        <v>539</v>
      </c>
      <c r="C3" s="241" t="s">
        <v>85</v>
      </c>
      <c r="D3" s="241" t="s">
        <v>86</v>
      </c>
      <c r="E3" s="241" t="str">
        <f>CONCATENATE(SUM('Раздел 4'!AA45:AA45),"=",SUM('Раздел 4'!AA54:AA57))</f>
        <v>0=0</v>
      </c>
      <c r="F3" s="225"/>
    </row>
    <row r="4" spans="1:6" s="120" customFormat="1" ht="25.5" customHeight="1">
      <c r="A4" s="238">
        <f>IF((SUM('Раздел 4'!AB45:AB45)=SUM('Раздел 4'!AB54:AB57)),"","Неверно!")</f>
      </c>
      <c r="B4" s="240" t="s">
        <v>539</v>
      </c>
      <c r="C4" s="241" t="s">
        <v>85</v>
      </c>
      <c r="D4" s="241" t="s">
        <v>86</v>
      </c>
      <c r="E4" s="241" t="str">
        <f>CONCATENATE(SUM('Раздел 4'!AB45:AB45),"=",SUM('Раздел 4'!AB54:AB57))</f>
        <v>0=0</v>
      </c>
      <c r="F4" s="225"/>
    </row>
    <row r="5" spans="1:6" s="120" customFormat="1" ht="25.5" customHeight="1">
      <c r="A5" s="238">
        <f>IF((SUM('Раздел 4'!AC45:AC45)=SUM('Раздел 4'!AC54:AC57)),"","Неверно!")</f>
      </c>
      <c r="B5" s="240" t="s">
        <v>539</v>
      </c>
      <c r="C5" s="241" t="s">
        <v>85</v>
      </c>
      <c r="D5" s="241" t="s">
        <v>86</v>
      </c>
      <c r="E5" s="241" t="str">
        <f>CONCATENATE(SUM('Раздел 4'!AC45:AC45),"=",SUM('Раздел 4'!AC54:AC57))</f>
        <v>0=0</v>
      </c>
      <c r="F5" s="225"/>
    </row>
    <row r="6" spans="1:6" s="120" customFormat="1" ht="26.25" customHeight="1">
      <c r="A6" s="238">
        <f>IF((SUM('Раздел 4'!AD45:AD45)=SUM('Раздел 4'!AD54:AD57)),"","Неверно!")</f>
      </c>
      <c r="B6" s="240" t="s">
        <v>539</v>
      </c>
      <c r="C6" s="241" t="s">
        <v>85</v>
      </c>
      <c r="D6" s="241" t="s">
        <v>86</v>
      </c>
      <c r="E6" s="241" t="str">
        <f>CONCATENATE(SUM('Раздел 4'!AD45:AD45),"=",SUM('Раздел 4'!AD54:AD57))</f>
        <v>0=0</v>
      </c>
      <c r="F6" s="225"/>
    </row>
    <row r="7" spans="1:6" s="120" customFormat="1" ht="27.75" customHeight="1">
      <c r="A7" s="238">
        <f>IF((SUM('Раздел 4'!AE45:AE45)=SUM('Раздел 4'!AE54:AE57)),"","Неверно!")</f>
      </c>
      <c r="B7" s="240" t="s">
        <v>539</v>
      </c>
      <c r="C7" s="241" t="s">
        <v>85</v>
      </c>
      <c r="D7" s="241" t="s">
        <v>86</v>
      </c>
      <c r="E7" s="241" t="str">
        <f>CONCATENATE(SUM('Раздел 4'!AE45:AE45),"=",SUM('Раздел 4'!AE54:AE57))</f>
        <v>1=1</v>
      </c>
      <c r="F7" s="225"/>
    </row>
    <row r="8" spans="1:6" s="120" customFormat="1" ht="38.25">
      <c r="A8" s="238">
        <f>IF((SUM('Раздел 4'!AF45:AF45)=SUM('Раздел 4'!AF54:AF57)),"","Неверно!")</f>
      </c>
      <c r="B8" s="240" t="s">
        <v>539</v>
      </c>
      <c r="C8" s="241" t="s">
        <v>85</v>
      </c>
      <c r="D8" s="241" t="s">
        <v>86</v>
      </c>
      <c r="E8" s="241" t="str">
        <f>CONCATENATE(SUM('Раздел 4'!AF45:AF45),"=",SUM('Раздел 4'!AF54:AF57))</f>
        <v>1=1</v>
      </c>
      <c r="F8" s="225"/>
    </row>
    <row r="9" spans="1:6" s="120" customFormat="1" ht="38.25">
      <c r="A9" s="238">
        <f>IF((SUM('Раздел 4'!AG45:AG45)=SUM('Раздел 4'!AG54:AG57)),"","Неверно!")</f>
      </c>
      <c r="B9" s="240" t="s">
        <v>539</v>
      </c>
      <c r="C9" s="241" t="s">
        <v>85</v>
      </c>
      <c r="D9" s="241" t="s">
        <v>86</v>
      </c>
      <c r="E9" s="241" t="str">
        <f>CONCATENATE(SUM('Раздел 4'!AG45:AG45),"=",SUM('Раздел 4'!AG54:AG57))</f>
        <v>3=3</v>
      </c>
      <c r="F9" s="225"/>
    </row>
    <row r="10" spans="1:6" s="120" customFormat="1" ht="38.25">
      <c r="A10" s="238">
        <f>IF((SUM('Раздел 4'!AH45:AH45)=SUM('Раздел 4'!AH54:AH57)),"","Неверно!")</f>
      </c>
      <c r="B10" s="240" t="s">
        <v>539</v>
      </c>
      <c r="C10" s="241" t="s">
        <v>85</v>
      </c>
      <c r="D10" s="241" t="s">
        <v>86</v>
      </c>
      <c r="E10" s="241" t="str">
        <f>CONCATENATE(SUM('Раздел 4'!AH45:AH45),"=",SUM('Раздел 4'!AH54:AH57))</f>
        <v>15=15</v>
      </c>
      <c r="F10" s="225"/>
    </row>
    <row r="11" spans="1:6" s="120" customFormat="1" ht="38.25">
      <c r="A11" s="238">
        <f>IF((SUM('Раздел 4'!F45:F45)=SUM('Раздел 4'!F54:F57)),"","Неверно!")</f>
      </c>
      <c r="B11" s="240" t="s">
        <v>539</v>
      </c>
      <c r="C11" s="241" t="s">
        <v>85</v>
      </c>
      <c r="D11" s="241" t="s">
        <v>86</v>
      </c>
      <c r="E11" s="241" t="str">
        <f>CONCATENATE(SUM('Раздел 4'!F45:F45),"=",SUM('Раздел 4'!F54:F57))</f>
        <v>516=516</v>
      </c>
      <c r="F11" s="225"/>
    </row>
    <row r="12" spans="1:6" s="120" customFormat="1" ht="38.25">
      <c r="A12" s="238">
        <f>IF((SUM('Раздел 4'!G45:G45)=SUM('Раздел 4'!G54:G57)),"","Неверно!")</f>
      </c>
      <c r="B12" s="240" t="s">
        <v>539</v>
      </c>
      <c r="C12" s="241" t="s">
        <v>85</v>
      </c>
      <c r="D12" s="241" t="s">
        <v>86</v>
      </c>
      <c r="E12" s="241" t="str">
        <f>CONCATENATE(SUM('Раздел 4'!G45:G45),"=",SUM('Раздел 4'!G54:G57))</f>
        <v>0=0</v>
      </c>
      <c r="F12" s="225"/>
    </row>
    <row r="13" spans="1:6" s="120" customFormat="1" ht="38.25">
      <c r="A13" s="238">
        <f>IF((SUM('Раздел 4'!H45:H45)=SUM('Раздел 4'!H54:H57)),"","Неверно!")</f>
      </c>
      <c r="B13" s="240" t="s">
        <v>539</v>
      </c>
      <c r="C13" s="241" t="s">
        <v>85</v>
      </c>
      <c r="D13" s="241" t="s">
        <v>86</v>
      </c>
      <c r="E13" s="241" t="str">
        <f>CONCATENATE(SUM('Раздел 4'!H45:H45),"=",SUM('Раздел 4'!H54:H57))</f>
        <v>8=8</v>
      </c>
      <c r="F13" s="225"/>
    </row>
    <row r="14" spans="1:6" s="120" customFormat="1" ht="38.25">
      <c r="A14" s="238">
        <f>IF((SUM('Раздел 4'!I45:I45)=SUM('Раздел 4'!I54:I57)),"","Неверно!")</f>
      </c>
      <c r="B14" s="240" t="s">
        <v>539</v>
      </c>
      <c r="C14" s="241" t="s">
        <v>85</v>
      </c>
      <c r="D14" s="241" t="s">
        <v>86</v>
      </c>
      <c r="E14" s="241" t="str">
        <f>CONCATENATE(SUM('Раздел 4'!I45:I45),"=",SUM('Раздел 4'!I54:I57))</f>
        <v>0=0</v>
      </c>
      <c r="F14" s="225"/>
    </row>
    <row r="15" spans="1:6" s="120" customFormat="1" ht="38.25">
      <c r="A15" s="238">
        <f>IF((SUM('Раздел 4'!J45:J45)=SUM('Раздел 4'!J54:J57)),"","Неверно!")</f>
      </c>
      <c r="B15" s="240" t="s">
        <v>539</v>
      </c>
      <c r="C15" s="241" t="s">
        <v>85</v>
      </c>
      <c r="D15" s="241" t="s">
        <v>86</v>
      </c>
      <c r="E15" s="241" t="str">
        <f>CONCATENATE(SUM('Раздел 4'!J45:J45),"=",SUM('Раздел 4'!J54:J57))</f>
        <v>2=2</v>
      </c>
      <c r="F15" s="225"/>
    </row>
    <row r="16" spans="1:6" s="120" customFormat="1" ht="38.25">
      <c r="A16" s="238">
        <f>IF((SUM('Раздел 4'!K45:K45)=SUM('Раздел 4'!K54:K57)),"","Неверно!")</f>
      </c>
      <c r="B16" s="240" t="s">
        <v>539</v>
      </c>
      <c r="C16" s="241" t="s">
        <v>85</v>
      </c>
      <c r="D16" s="241" t="s">
        <v>86</v>
      </c>
      <c r="E16" s="241" t="str">
        <f>CONCATENATE(SUM('Раздел 4'!K45:K45),"=",SUM('Раздел 4'!K54:K57))</f>
        <v>0=0</v>
      </c>
      <c r="F16" s="225"/>
    </row>
    <row r="17" spans="1:6" s="120" customFormat="1" ht="38.25">
      <c r="A17" s="238">
        <f>IF((SUM('Раздел 4'!L45:L45)=SUM('Раздел 4'!L54:L57)),"","Неверно!")</f>
      </c>
      <c r="B17" s="240" t="s">
        <v>539</v>
      </c>
      <c r="C17" s="241" t="s">
        <v>85</v>
      </c>
      <c r="D17" s="241" t="s">
        <v>86</v>
      </c>
      <c r="E17" s="241" t="str">
        <f>CONCATENATE(SUM('Раздел 4'!L45:L45),"=",SUM('Раздел 4'!L54:L57))</f>
        <v>1=1</v>
      </c>
      <c r="F17" s="225"/>
    </row>
    <row r="18" spans="1:6" s="120" customFormat="1" ht="38.25">
      <c r="A18" s="238">
        <f>IF((SUM('Раздел 4'!M45:M45)=SUM('Раздел 4'!M54:M57)),"","Неверно!")</f>
      </c>
      <c r="B18" s="240" t="s">
        <v>539</v>
      </c>
      <c r="C18" s="241" t="s">
        <v>85</v>
      </c>
      <c r="D18" s="241" t="s">
        <v>86</v>
      </c>
      <c r="E18" s="241" t="str">
        <f>CONCATENATE(SUM('Раздел 4'!M45:M45),"=",SUM('Раздел 4'!M54:M57))</f>
        <v>0=0</v>
      </c>
      <c r="F18" s="225"/>
    </row>
    <row r="19" spans="1:6" s="120" customFormat="1" ht="38.25">
      <c r="A19" s="238">
        <f>IF((SUM('Раздел 4'!N45:N45)=SUM('Раздел 4'!N54:N57)),"","Неверно!")</f>
      </c>
      <c r="B19" s="240" t="s">
        <v>539</v>
      </c>
      <c r="C19" s="241" t="s">
        <v>85</v>
      </c>
      <c r="D19" s="241" t="s">
        <v>86</v>
      </c>
      <c r="E19" s="241" t="str">
        <f>CONCATENATE(SUM('Раздел 4'!N45:N45),"=",SUM('Раздел 4'!N54:N57))</f>
        <v>0=0</v>
      </c>
      <c r="F19" s="225"/>
    </row>
    <row r="20" spans="1:6" s="120" customFormat="1" ht="38.25">
      <c r="A20" s="238">
        <f>IF((SUM('Раздел 4'!O45:O45)=SUM('Раздел 4'!O54:O57)),"","Неверно!")</f>
      </c>
      <c r="B20" s="240" t="s">
        <v>539</v>
      </c>
      <c r="C20" s="241" t="s">
        <v>85</v>
      </c>
      <c r="D20" s="241" t="s">
        <v>86</v>
      </c>
      <c r="E20" s="241" t="str">
        <f>CONCATENATE(SUM('Раздел 4'!O45:O45),"=",SUM('Раздел 4'!O54:O57))</f>
        <v>0=0</v>
      </c>
      <c r="F20" s="225"/>
    </row>
    <row r="21" spans="1:6" s="120" customFormat="1" ht="38.25">
      <c r="A21" s="238">
        <f>IF((SUM('Раздел 4'!P45:P45)=SUM('Раздел 4'!P54:P57)),"","Неверно!")</f>
      </c>
      <c r="B21" s="240" t="s">
        <v>539</v>
      </c>
      <c r="C21" s="241" t="s">
        <v>85</v>
      </c>
      <c r="D21" s="241" t="s">
        <v>86</v>
      </c>
      <c r="E21" s="241" t="str">
        <f>CONCATENATE(SUM('Раздел 4'!P45:P45),"=",SUM('Раздел 4'!P54:P57))</f>
        <v>1=1</v>
      </c>
      <c r="F21" s="225"/>
    </row>
    <row r="22" spans="1:6" s="120" customFormat="1" ht="38.25">
      <c r="A22" s="238">
        <f>IF((SUM('Раздел 4'!Q45:Q45)=SUM('Раздел 4'!Q54:Q57)),"","Неверно!")</f>
      </c>
      <c r="B22" s="240" t="s">
        <v>539</v>
      </c>
      <c r="C22" s="241" t="s">
        <v>85</v>
      </c>
      <c r="D22" s="241" t="s">
        <v>86</v>
      </c>
      <c r="E22" s="241" t="str">
        <f>CONCATENATE(SUM('Раздел 4'!Q45:Q45),"=",SUM('Раздел 4'!Q54:Q57))</f>
        <v>12=12</v>
      </c>
      <c r="F22" s="225"/>
    </row>
    <row r="23" spans="1:6" s="120" customFormat="1" ht="38.25">
      <c r="A23" s="238">
        <f>IF((SUM('Раздел 4'!R45:R45)=SUM('Раздел 4'!R54:R57)),"","Неверно!")</f>
      </c>
      <c r="B23" s="240" t="s">
        <v>539</v>
      </c>
      <c r="C23" s="241" t="s">
        <v>85</v>
      </c>
      <c r="D23" s="241" t="s">
        <v>86</v>
      </c>
      <c r="E23" s="241" t="str">
        <f>CONCATENATE(SUM('Раздел 4'!R45:R45),"=",SUM('Раздел 4'!R54:R57))</f>
        <v>0=0</v>
      </c>
      <c r="F23" s="225"/>
    </row>
    <row r="24" spans="1:6" s="120" customFormat="1" ht="38.25">
      <c r="A24" s="238">
        <f>IF((SUM('Раздел 4'!S45:S45)=SUM('Раздел 4'!S54:S57)),"","Неверно!")</f>
      </c>
      <c r="B24" s="240" t="s">
        <v>539</v>
      </c>
      <c r="C24" s="241" t="s">
        <v>85</v>
      </c>
      <c r="D24" s="241" t="s">
        <v>86</v>
      </c>
      <c r="E24" s="241" t="str">
        <f>CONCATENATE(SUM('Раздел 4'!S45:S45),"=",SUM('Раздел 4'!S54:S57))</f>
        <v>4=4</v>
      </c>
      <c r="F24" s="225"/>
    </row>
    <row r="25" spans="1:6" s="120" customFormat="1" ht="38.25">
      <c r="A25" s="238">
        <f>IF((SUM('Раздел 4'!T45:T45)=SUM('Раздел 4'!T54:T57)),"","Неверно!")</f>
      </c>
      <c r="B25" s="240" t="s">
        <v>539</v>
      </c>
      <c r="C25" s="241" t="s">
        <v>85</v>
      </c>
      <c r="D25" s="241" t="s">
        <v>86</v>
      </c>
      <c r="E25" s="241" t="str">
        <f>CONCATENATE(SUM('Раздел 4'!T45:T45),"=",SUM('Раздел 4'!T54:T57))</f>
        <v>0=0</v>
      </c>
      <c r="F25" s="225"/>
    </row>
    <row r="26" spans="1:6" s="120" customFormat="1" ht="38.25">
      <c r="A26" s="238">
        <f>IF((SUM('Раздел 4'!U45:U45)=SUM('Раздел 4'!U54:U57)),"","Неверно!")</f>
      </c>
      <c r="B26" s="240" t="s">
        <v>539</v>
      </c>
      <c r="C26" s="241" t="s">
        <v>85</v>
      </c>
      <c r="D26" s="241" t="s">
        <v>86</v>
      </c>
      <c r="E26" s="241" t="str">
        <f>CONCATENATE(SUM('Раздел 4'!U45:U45),"=",SUM('Раздел 4'!U54:U57))</f>
        <v>38=38</v>
      </c>
      <c r="F26" s="225"/>
    </row>
    <row r="27" spans="1:6" s="120" customFormat="1" ht="38.25">
      <c r="A27" s="238">
        <f>IF((SUM('Раздел 4'!V45:V45)=SUM('Раздел 4'!V54:V57)),"","Неверно!")</f>
      </c>
      <c r="B27" s="240" t="s">
        <v>539</v>
      </c>
      <c r="C27" s="241" t="s">
        <v>85</v>
      </c>
      <c r="D27" s="241" t="s">
        <v>86</v>
      </c>
      <c r="E27" s="241" t="str">
        <f>CONCATENATE(SUM('Раздел 4'!V45:V45),"=",SUM('Раздел 4'!V54:V57))</f>
        <v>1=1</v>
      </c>
      <c r="F27" s="225"/>
    </row>
    <row r="28" spans="1:6" s="120" customFormat="1" ht="38.25">
      <c r="A28" s="238">
        <f>IF((SUM('Раздел 4'!W45:W45)=SUM('Раздел 4'!W54:W57)),"","Неверно!")</f>
      </c>
      <c r="B28" s="240" t="s">
        <v>539</v>
      </c>
      <c r="C28" s="241" t="s">
        <v>85</v>
      </c>
      <c r="D28" s="241" t="s">
        <v>86</v>
      </c>
      <c r="E28" s="241" t="str">
        <f>CONCATENATE(SUM('Раздел 4'!W45:W45),"=",SUM('Раздел 4'!W54:W57))</f>
        <v>43=43</v>
      </c>
      <c r="F28" s="225"/>
    </row>
    <row r="29" spans="1:6" s="120" customFormat="1" ht="38.25">
      <c r="A29" s="238">
        <f>IF((SUM('Раздел 4'!X45:X45)=SUM('Раздел 4'!X54:X57)),"","Неверно!")</f>
      </c>
      <c r="B29" s="240" t="s">
        <v>539</v>
      </c>
      <c r="C29" s="241" t="s">
        <v>85</v>
      </c>
      <c r="D29" s="241" t="s">
        <v>86</v>
      </c>
      <c r="E29" s="241" t="str">
        <f>CONCATENATE(SUM('Раздел 4'!X45:X45),"=",SUM('Раздел 4'!X54:X57))</f>
        <v>0=0</v>
      </c>
      <c r="F29" s="225"/>
    </row>
    <row r="30" spans="1:6" s="120" customFormat="1" ht="38.25">
      <c r="A30" s="238">
        <f>IF((SUM('Раздел 4'!Y45:Y45)=SUM('Раздел 4'!Y54:Y57)),"","Неверно!")</f>
      </c>
      <c r="B30" s="240" t="s">
        <v>539</v>
      </c>
      <c r="C30" s="241" t="s">
        <v>85</v>
      </c>
      <c r="D30" s="241" t="s">
        <v>86</v>
      </c>
      <c r="E30" s="241" t="str">
        <f>CONCATENATE(SUM('Раздел 4'!Y45:Y45),"=",SUM('Раздел 4'!Y54:Y57))</f>
        <v>0=0</v>
      </c>
      <c r="F30" s="225"/>
    </row>
    <row r="31" spans="1:6" s="120" customFormat="1" ht="38.25">
      <c r="A31" s="238">
        <f>IF((SUM('Раздел 4'!Z45:Z45)=SUM('Раздел 4'!Z54:Z57)),"","Неверно!")</f>
      </c>
      <c r="B31" s="240" t="s">
        <v>539</v>
      </c>
      <c r="C31" s="241" t="s">
        <v>85</v>
      </c>
      <c r="D31" s="241" t="s">
        <v>86</v>
      </c>
      <c r="E31" s="241" t="str">
        <f>CONCATENATE(SUM('Раздел 4'!Z45:Z45),"=",SUM('Раздел 4'!Z54:Z57))</f>
        <v>0=0</v>
      </c>
      <c r="F31" s="225"/>
    </row>
    <row r="32" spans="1:6" s="120" customFormat="1" ht="89.25">
      <c r="A32" s="238">
        <f>IF((SUM('Раздел 4'!AO45:AR45)=SUM('Раздел 4'!Q45:Q45)+SUM('Раздел 4'!W45:W45)+SUM('Раздел 4'!AC45:AC45)),"","Неверно!")</f>
      </c>
      <c r="B32" s="240" t="s">
        <v>540</v>
      </c>
      <c r="C32" s="241" t="s">
        <v>541</v>
      </c>
      <c r="D32" s="241" t="s">
        <v>391</v>
      </c>
      <c r="E32" s="241" t="str">
        <f>CONCATENATE(SUM('Раздел 4'!AO45:AR45),"=",SUM('Раздел 4'!Q45:Q45),"+",SUM('Раздел 4'!W45:W45),"+",SUM('Раздел 4'!AC45:AC45))</f>
        <v>55=12+43+0</v>
      </c>
      <c r="F32" s="225"/>
    </row>
    <row r="33" spans="1:6" s="120" customFormat="1" ht="38.25">
      <c r="A33" s="238">
        <f>IF((SUM('Разделы 5, 6, 7, 8'!M27:M27)&lt;=SUM('Разделы 5, 6, 7, 8'!J27:J27)),"","Неверно!")</f>
      </c>
      <c r="B33" s="240" t="s">
        <v>542</v>
      </c>
      <c r="C33" s="241" t="s">
        <v>543</v>
      </c>
      <c r="D33" s="241" t="s">
        <v>424</v>
      </c>
      <c r="E33" s="241" t="str">
        <f>CONCATENATE(SUM('Разделы 5, 6, 7, 8'!M27:M27),"&lt;=",SUM('Разделы 5, 6, 7, 8'!J27:J27))</f>
        <v>0&lt;=145</v>
      </c>
      <c r="F33" s="225"/>
    </row>
    <row r="34" spans="1:6" s="120" customFormat="1" ht="38.25">
      <c r="A34" s="238">
        <f>IF((SUM('Разделы 5, 6, 7, 8'!M28:M28)&lt;=SUM('Разделы 5, 6, 7, 8'!J28:J28)),"","Неверно!")</f>
      </c>
      <c r="B34" s="240" t="s">
        <v>542</v>
      </c>
      <c r="C34" s="241" t="s">
        <v>543</v>
      </c>
      <c r="D34" s="241" t="s">
        <v>424</v>
      </c>
      <c r="E34" s="241" t="str">
        <f>CONCATENATE(SUM('Разделы 5, 6, 7, 8'!M28:M28),"&lt;=",SUM('Разделы 5, 6, 7, 8'!J28:J28))</f>
        <v>0&lt;=91</v>
      </c>
      <c r="F34" s="225"/>
    </row>
    <row r="35" spans="1:6" s="120" customFormat="1" ht="38.25">
      <c r="A35" s="238">
        <f>IF((SUM('Разделы 5, 6, 7, 8'!M29:M29)&lt;=SUM('Разделы 5, 6, 7, 8'!J29:J29)),"","Неверно!")</f>
      </c>
      <c r="B35" s="240" t="s">
        <v>542</v>
      </c>
      <c r="C35" s="241" t="s">
        <v>543</v>
      </c>
      <c r="D35" s="241" t="s">
        <v>424</v>
      </c>
      <c r="E35" s="241" t="str">
        <f>CONCATENATE(SUM('Разделы 5, 6, 7, 8'!M29:M29),"&lt;=",SUM('Разделы 5, 6, 7, 8'!J29:J29))</f>
        <v>0&lt;=46</v>
      </c>
      <c r="F35" s="225"/>
    </row>
    <row r="36" spans="1:6" s="120" customFormat="1" ht="38.25">
      <c r="A36" s="238">
        <f>IF((SUM('Разделы 5, 6, 7, 8'!M30:M30)&lt;=SUM('Разделы 5, 6, 7, 8'!J30:J30)),"","Неверно!")</f>
      </c>
      <c r="B36" s="240" t="s">
        <v>542</v>
      </c>
      <c r="C36" s="241" t="s">
        <v>543</v>
      </c>
      <c r="D36" s="241" t="s">
        <v>424</v>
      </c>
      <c r="E36" s="241" t="str">
        <f>CONCATENATE(SUM('Разделы 5, 6, 7, 8'!M30:M30),"&lt;=",SUM('Разделы 5, 6, 7, 8'!J30:J30))</f>
        <v>0&lt;=7</v>
      </c>
      <c r="F36" s="225"/>
    </row>
    <row r="37" spans="1:6" s="120" customFormat="1" ht="38.25">
      <c r="A37" s="238">
        <f>IF((SUM('Разделы 5, 6, 7, 8'!M31:M31)&lt;=SUM('Разделы 5, 6, 7, 8'!J31:J31)),"","Неверно!")</f>
      </c>
      <c r="B37" s="240" t="s">
        <v>542</v>
      </c>
      <c r="C37" s="241" t="s">
        <v>543</v>
      </c>
      <c r="D37" s="241" t="s">
        <v>424</v>
      </c>
      <c r="E37" s="241" t="str">
        <f>CONCATENATE(SUM('Разделы 5, 6, 7, 8'!M31:M31),"&lt;=",SUM('Разделы 5, 6, 7, 8'!J31:J31))</f>
        <v>0&lt;=1</v>
      </c>
      <c r="F37" s="225"/>
    </row>
    <row r="38" spans="1:6" s="120" customFormat="1" ht="38.25">
      <c r="A38" s="238">
        <f>IF((SUM('Разделы 5, 6, 7, 8'!M32:M32)&lt;=SUM('Разделы 5, 6, 7, 8'!J32:J32)),"","Неверно!")</f>
      </c>
      <c r="B38" s="240" t="s">
        <v>542</v>
      </c>
      <c r="C38" s="241" t="s">
        <v>543</v>
      </c>
      <c r="D38" s="241" t="s">
        <v>424</v>
      </c>
      <c r="E38" s="241" t="str">
        <f>CONCATENATE(SUM('Разделы 5, 6, 7, 8'!M32:M32),"&lt;=",SUM('Разделы 5, 6, 7, 8'!J32:J32))</f>
        <v>0&lt;=4</v>
      </c>
      <c r="F38" s="225"/>
    </row>
    <row r="39" spans="1:6" s="120" customFormat="1" ht="38.25">
      <c r="A39" s="238">
        <f>IF((SUM('Разделы 5, 6, 7, 8'!M33:M33)&lt;=SUM('Разделы 5, 6, 7, 8'!J33:J33)),"","Неверно!")</f>
      </c>
      <c r="B39" s="240" t="s">
        <v>542</v>
      </c>
      <c r="C39" s="241" t="s">
        <v>543</v>
      </c>
      <c r="D39" s="241" t="s">
        <v>424</v>
      </c>
      <c r="E39" s="241" t="str">
        <f>CONCATENATE(SUM('Разделы 5, 6, 7, 8'!M33:M33),"&lt;=",SUM('Разделы 5, 6, 7, 8'!J33:J33))</f>
        <v>0&lt;=0</v>
      </c>
      <c r="F39" s="225"/>
    </row>
    <row r="40" spans="1:6" s="120" customFormat="1" ht="38.25">
      <c r="A40" s="238">
        <f>IF((SUM('Разделы 5, 6, 7, 8'!M34:M34)&lt;=SUM('Разделы 5, 6, 7, 8'!J34:J34)),"","Неверно!")</f>
      </c>
      <c r="B40" s="240" t="s">
        <v>542</v>
      </c>
      <c r="C40" s="241" t="s">
        <v>543</v>
      </c>
      <c r="D40" s="241" t="s">
        <v>424</v>
      </c>
      <c r="E40" s="241" t="str">
        <f>CONCATENATE(SUM('Разделы 5, 6, 7, 8'!M34:M34),"&lt;=",SUM('Разделы 5, 6, 7, 8'!J34:J34))</f>
        <v>0&lt;=3</v>
      </c>
      <c r="F40" s="225"/>
    </row>
    <row r="41" spans="1:6" s="120" customFormat="1" ht="38.25">
      <c r="A41" s="238">
        <f>IF((SUM('Разделы 5, 6, 7, 8'!M35:M35)&lt;=SUM('Разделы 5, 6, 7, 8'!J35:J35)),"","Неверно!")</f>
      </c>
      <c r="B41" s="240" t="s">
        <v>542</v>
      </c>
      <c r="C41" s="241" t="s">
        <v>543</v>
      </c>
      <c r="D41" s="241" t="s">
        <v>424</v>
      </c>
      <c r="E41" s="241" t="str">
        <f>CONCATENATE(SUM('Разделы 5, 6, 7, 8'!M35:M35),"&lt;=",SUM('Разделы 5, 6, 7, 8'!J35:J35))</f>
        <v>0&lt;=0</v>
      </c>
      <c r="F41" s="225"/>
    </row>
    <row r="42" spans="1:6" s="120" customFormat="1" ht="38.25">
      <c r="A42" s="238">
        <f>IF((SUM('Разделы 5, 6, 7, 8'!M36:M36)&lt;=SUM('Разделы 5, 6, 7, 8'!J36:J36)),"","Неверно!")</f>
      </c>
      <c r="B42" s="240" t="s">
        <v>542</v>
      </c>
      <c r="C42" s="241" t="s">
        <v>543</v>
      </c>
      <c r="D42" s="241" t="s">
        <v>424</v>
      </c>
      <c r="E42" s="241" t="str">
        <f>CONCATENATE(SUM('Разделы 5, 6, 7, 8'!M36:M36),"&lt;=",SUM('Разделы 5, 6, 7, 8'!J36:J36))</f>
        <v>0&lt;=3</v>
      </c>
      <c r="F42" s="225"/>
    </row>
    <row r="43" spans="1:6" s="120" customFormat="1" ht="63.75">
      <c r="A43" s="238">
        <f>IF((SUM('Разделы 5, 6, 7, 8'!E11:E11)=SUM('Разделы 5, 6, 7, 8'!P9:P9)+SUM('Разделы 5, 6, 7, 8'!P27:P27)),"","Неверно!")</f>
      </c>
      <c r="B43" s="240" t="s">
        <v>544</v>
      </c>
      <c r="C43" s="241" t="s">
        <v>545</v>
      </c>
      <c r="D43" s="241" t="s">
        <v>395</v>
      </c>
      <c r="E43" s="241" t="str">
        <f>CONCATENATE(SUM('Разделы 5, 6, 7, 8'!E11:E11),"=",SUM('Разделы 5, 6, 7, 8'!P9:P9),"+",SUM('Разделы 5, 6, 7, 8'!P27:P27))</f>
        <v>0=0+0</v>
      </c>
      <c r="F43" s="225"/>
    </row>
    <row r="44" spans="1:6" s="120" customFormat="1" ht="38.25">
      <c r="A44" s="238">
        <f>IF((SUM('Разделы 5, 6, 7, 8'!J15:J15)&lt;=SUM('Разделы 5, 6, 7, 8'!J9:J9)),"","Неверно!")</f>
      </c>
      <c r="B44" s="240" t="s">
        <v>546</v>
      </c>
      <c r="C44" s="241" t="s">
        <v>547</v>
      </c>
      <c r="D44" s="241" t="s">
        <v>399</v>
      </c>
      <c r="E44" s="241" t="str">
        <f>CONCATENATE(SUM('Разделы 5, 6, 7, 8'!J15:J15),"&lt;=",SUM('Разделы 5, 6, 7, 8'!J9:J9))</f>
        <v>0&lt;=52</v>
      </c>
      <c r="F44" s="225"/>
    </row>
    <row r="45" spans="1:6" s="120" customFormat="1" ht="38.25">
      <c r="A45" s="238">
        <f>IF((SUM('Разделы 5, 6, 7, 8'!K15:K15)&lt;=SUM('Разделы 5, 6, 7, 8'!K9:K9)),"","Неверно!")</f>
      </c>
      <c r="B45" s="240" t="s">
        <v>546</v>
      </c>
      <c r="C45" s="241" t="s">
        <v>547</v>
      </c>
      <c r="D45" s="241" t="s">
        <v>399</v>
      </c>
      <c r="E45" s="241" t="str">
        <f>CONCATENATE(SUM('Разделы 5, 6, 7, 8'!K15:K15),"&lt;=",SUM('Разделы 5, 6, 7, 8'!K9:K9))</f>
        <v>0&lt;=2</v>
      </c>
      <c r="F45" s="225"/>
    </row>
    <row r="46" spans="1:6" s="120" customFormat="1" ht="38.25">
      <c r="A46" s="238">
        <f>IF((SUM('Разделы 5, 6, 7, 8'!L15:L15)&lt;=SUM('Разделы 5, 6, 7, 8'!L9:L9)),"","Неверно!")</f>
      </c>
      <c r="B46" s="240" t="s">
        <v>546</v>
      </c>
      <c r="C46" s="241" t="s">
        <v>547</v>
      </c>
      <c r="D46" s="241" t="s">
        <v>399</v>
      </c>
      <c r="E46" s="241" t="str">
        <f>CONCATENATE(SUM('Разделы 5, 6, 7, 8'!L15:L15),"&lt;=",SUM('Разделы 5, 6, 7, 8'!L9:L9))</f>
        <v>0&lt;=1</v>
      </c>
      <c r="F46" s="225"/>
    </row>
    <row r="47" spans="1:6" s="120" customFormat="1" ht="38.25">
      <c r="A47" s="238">
        <f>IF((SUM('Разделы 5, 6, 7, 8'!M15:M15)&lt;=SUM('Разделы 5, 6, 7, 8'!M9:M9)),"","Неверно!")</f>
      </c>
      <c r="B47" s="240" t="s">
        <v>546</v>
      </c>
      <c r="C47" s="241" t="s">
        <v>547</v>
      </c>
      <c r="D47" s="241" t="s">
        <v>399</v>
      </c>
      <c r="E47" s="241" t="str">
        <f>CONCATENATE(SUM('Разделы 5, 6, 7, 8'!M15:M15),"&lt;=",SUM('Разделы 5, 6, 7, 8'!M9:M9))</f>
        <v>0&lt;=0</v>
      </c>
      <c r="F47" s="225"/>
    </row>
    <row r="48" spans="1:6" s="120" customFormat="1" ht="38.25">
      <c r="A48" s="238">
        <f>IF((SUM('Разделы 5, 6, 7, 8'!N15:N15)&lt;=SUM('Разделы 5, 6, 7, 8'!N9:N9)),"","Неверно!")</f>
      </c>
      <c r="B48" s="240" t="s">
        <v>546</v>
      </c>
      <c r="C48" s="241" t="s">
        <v>547</v>
      </c>
      <c r="D48" s="241" t="s">
        <v>399</v>
      </c>
      <c r="E48" s="241" t="str">
        <f>CONCATENATE(SUM('Разделы 5, 6, 7, 8'!N15:N15),"&lt;=",SUM('Разделы 5, 6, 7, 8'!N9:N9))</f>
        <v>0&lt;=0</v>
      </c>
      <c r="F48" s="225"/>
    </row>
    <row r="49" spans="1:6" s="120" customFormat="1" ht="38.25">
      <c r="A49" s="238">
        <f>IF((SUM('Разделы 5, 6, 7, 8'!O15:O15)&lt;=SUM('Разделы 5, 6, 7, 8'!O9:O9)),"","Неверно!")</f>
      </c>
      <c r="B49" s="240" t="s">
        <v>546</v>
      </c>
      <c r="C49" s="241" t="s">
        <v>547</v>
      </c>
      <c r="D49" s="241" t="s">
        <v>399</v>
      </c>
      <c r="E49" s="241" t="str">
        <f>CONCATENATE(SUM('Разделы 5, 6, 7, 8'!O15:O15),"&lt;=",SUM('Разделы 5, 6, 7, 8'!O9:O9))</f>
        <v>5&lt;=5</v>
      </c>
      <c r="F49" s="225"/>
    </row>
    <row r="50" spans="1:6" s="120" customFormat="1" ht="38.25">
      <c r="A50" s="238">
        <f>IF((SUM('Разделы 5, 6, 7, 8'!P15:P15)&lt;=SUM('Разделы 5, 6, 7, 8'!P9:P9)),"","Неверно!")</f>
      </c>
      <c r="B50" s="240" t="s">
        <v>546</v>
      </c>
      <c r="C50" s="241" t="s">
        <v>547</v>
      </c>
      <c r="D50" s="241" t="s">
        <v>399</v>
      </c>
      <c r="E50" s="241" t="str">
        <f>CONCATENATE(SUM('Разделы 5, 6, 7, 8'!P15:P15),"&lt;=",SUM('Разделы 5, 6, 7, 8'!P9:P9))</f>
        <v>0&lt;=0</v>
      </c>
      <c r="F50" s="225"/>
    </row>
    <row r="51" spans="1:6" s="120" customFormat="1" ht="38.25">
      <c r="A51" s="238">
        <f>IF((SUM('Разделы 5, 6, 7, 8'!Q15:Q15)&lt;=SUM('Разделы 5, 6, 7, 8'!Q9:Q9)),"","Неверно!")</f>
      </c>
      <c r="B51" s="240" t="s">
        <v>546</v>
      </c>
      <c r="C51" s="241" t="s">
        <v>547</v>
      </c>
      <c r="D51" s="241" t="s">
        <v>399</v>
      </c>
      <c r="E51" s="241" t="str">
        <f>CONCATENATE(SUM('Разделы 5, 6, 7, 8'!Q15:Q15),"&lt;=",SUM('Разделы 5, 6, 7, 8'!Q9:Q9))</f>
        <v>0&lt;=0</v>
      </c>
      <c r="F51" s="225"/>
    </row>
    <row r="52" spans="1:6" s="120" customFormat="1" ht="38.25">
      <c r="A52" s="238">
        <f>IF((SUM('Разделы 5, 6, 7, 8'!R15:R15)&lt;=SUM('Разделы 5, 6, 7, 8'!R9:R9)),"","Неверно!")</f>
      </c>
      <c r="B52" s="240" t="s">
        <v>546</v>
      </c>
      <c r="C52" s="241" t="s">
        <v>547</v>
      </c>
      <c r="D52" s="241" t="s">
        <v>399</v>
      </c>
      <c r="E52" s="241" t="str">
        <f>CONCATENATE(SUM('Разделы 5, 6, 7, 8'!R15:R15),"&lt;=",SUM('Разделы 5, 6, 7, 8'!R9:R9))</f>
        <v>0&lt;=0</v>
      </c>
      <c r="F52" s="225"/>
    </row>
    <row r="53" spans="1:6" s="120" customFormat="1" ht="38.25">
      <c r="A53" s="238">
        <f>IF((SUM('Разделы 5, 6, 7, 8'!S15:S15)&lt;=SUM('Разделы 5, 6, 7, 8'!S9:S9)),"","Неверно!")</f>
      </c>
      <c r="B53" s="240" t="s">
        <v>546</v>
      </c>
      <c r="C53" s="241" t="s">
        <v>547</v>
      </c>
      <c r="D53" s="241" t="s">
        <v>399</v>
      </c>
      <c r="E53" s="241" t="str">
        <f>CONCATENATE(SUM('Разделы 5, 6, 7, 8'!S15:S15),"&lt;=",SUM('Разделы 5, 6, 7, 8'!S9:S9))</f>
        <v>0&lt;=0</v>
      </c>
      <c r="F53" s="225"/>
    </row>
    <row r="54" spans="1:6" s="120" customFormat="1" ht="38.25">
      <c r="A54" s="238">
        <f>IF((SUM('Раздел 4'!AA58:AA58)&lt;=SUM('Раздел 4'!AA45:AA45)),"","Неверно!")</f>
      </c>
      <c r="B54" s="240" t="s">
        <v>548</v>
      </c>
      <c r="C54" s="241" t="s">
        <v>549</v>
      </c>
      <c r="D54" s="241" t="s">
        <v>550</v>
      </c>
      <c r="E54" s="241" t="str">
        <f>CONCATENATE(SUM('Раздел 4'!AA58:AA58),"&lt;=",SUM('Раздел 4'!AA45:AA45))</f>
        <v>0&lt;=0</v>
      </c>
      <c r="F54" s="225"/>
    </row>
    <row r="55" spans="1:6" s="120" customFormat="1" ht="38.25">
      <c r="A55" s="238">
        <f>IF((SUM('Раздел 4'!AB58:AB58)&lt;=SUM('Раздел 4'!AB45:AB45)),"","Неверно!")</f>
      </c>
      <c r="B55" s="240" t="s">
        <v>548</v>
      </c>
      <c r="C55" s="241" t="s">
        <v>549</v>
      </c>
      <c r="D55" s="241" t="s">
        <v>550</v>
      </c>
      <c r="E55" s="241" t="str">
        <f>CONCATENATE(SUM('Раздел 4'!AB58:AB58),"&lt;=",SUM('Раздел 4'!AB45:AB45))</f>
        <v>0&lt;=0</v>
      </c>
      <c r="F55" s="225"/>
    </row>
    <row r="56" spans="1:6" s="120" customFormat="1" ht="38.25">
      <c r="A56" s="238">
        <f>IF((SUM('Раздел 4'!AC58:AC58)&lt;=SUM('Раздел 4'!AC45:AC45)),"","Неверно!")</f>
      </c>
      <c r="B56" s="240" t="s">
        <v>548</v>
      </c>
      <c r="C56" s="241" t="s">
        <v>549</v>
      </c>
      <c r="D56" s="241" t="s">
        <v>550</v>
      </c>
      <c r="E56" s="241" t="str">
        <f>CONCATENATE(SUM('Раздел 4'!AC58:AC58),"&lt;=",SUM('Раздел 4'!AC45:AC45))</f>
        <v>0&lt;=0</v>
      </c>
      <c r="F56" s="225"/>
    </row>
    <row r="57" spans="1:6" s="120" customFormat="1" ht="38.25">
      <c r="A57" s="238">
        <f>IF((SUM('Раздел 4'!AD58:AD58)&lt;=SUM('Раздел 4'!AD45:AD45)),"","Неверно!")</f>
      </c>
      <c r="B57" s="240" t="s">
        <v>548</v>
      </c>
      <c r="C57" s="241" t="s">
        <v>549</v>
      </c>
      <c r="D57" s="241" t="s">
        <v>550</v>
      </c>
      <c r="E57" s="241" t="str">
        <f>CONCATENATE(SUM('Раздел 4'!AD58:AD58),"&lt;=",SUM('Раздел 4'!AD45:AD45))</f>
        <v>0&lt;=0</v>
      </c>
      <c r="F57" s="225"/>
    </row>
    <row r="58" spans="1:6" s="120" customFormat="1" ht="38.25">
      <c r="A58" s="238">
        <f>IF((SUM('Раздел 4'!AE58:AE58)&lt;=SUM('Раздел 4'!AE45:AE45)),"","Неверно!")</f>
      </c>
      <c r="B58" s="240" t="s">
        <v>548</v>
      </c>
      <c r="C58" s="241" t="s">
        <v>549</v>
      </c>
      <c r="D58" s="241" t="s">
        <v>550</v>
      </c>
      <c r="E58" s="241" t="str">
        <f>CONCATENATE(SUM('Раздел 4'!AE58:AE58),"&lt;=",SUM('Раздел 4'!AE45:AE45))</f>
        <v>0&lt;=1</v>
      </c>
      <c r="F58" s="225"/>
    </row>
    <row r="59" spans="1:6" s="120" customFormat="1" ht="38.25">
      <c r="A59" s="238">
        <f>IF((SUM('Раздел 4'!AF58:AF58)&lt;=SUM('Раздел 4'!AF45:AF45)),"","Неверно!")</f>
      </c>
      <c r="B59" s="240" t="s">
        <v>548</v>
      </c>
      <c r="C59" s="241" t="s">
        <v>549</v>
      </c>
      <c r="D59" s="241" t="s">
        <v>550</v>
      </c>
      <c r="E59" s="241" t="str">
        <f>CONCATENATE(SUM('Раздел 4'!AF58:AF58),"&lt;=",SUM('Раздел 4'!AF45:AF45))</f>
        <v>0&lt;=1</v>
      </c>
      <c r="F59" s="225"/>
    </row>
    <row r="60" spans="1:6" s="120" customFormat="1" ht="38.25">
      <c r="A60" s="238">
        <f>IF((SUM('Раздел 4'!AG58:AG58)&lt;=SUM('Раздел 4'!AG45:AG45)),"","Неверно!")</f>
      </c>
      <c r="B60" s="240" t="s">
        <v>548</v>
      </c>
      <c r="C60" s="241" t="s">
        <v>549</v>
      </c>
      <c r="D60" s="241" t="s">
        <v>550</v>
      </c>
      <c r="E60" s="241" t="str">
        <f>CONCATENATE(SUM('Раздел 4'!AG58:AG58),"&lt;=",SUM('Раздел 4'!AG45:AG45))</f>
        <v>0&lt;=3</v>
      </c>
      <c r="F60" s="225"/>
    </row>
    <row r="61" spans="1:6" s="120" customFormat="1" ht="38.25">
      <c r="A61" s="238">
        <f>IF((SUM('Раздел 4'!AH58:AH58)&lt;=SUM('Раздел 4'!AH45:AH45)),"","Неверно!")</f>
      </c>
      <c r="B61" s="240" t="s">
        <v>548</v>
      </c>
      <c r="C61" s="241" t="s">
        <v>549</v>
      </c>
      <c r="D61" s="241" t="s">
        <v>550</v>
      </c>
      <c r="E61" s="241" t="str">
        <f>CONCATENATE(SUM('Раздел 4'!AH58:AH58),"&lt;=",SUM('Раздел 4'!AH45:AH45))</f>
        <v>0&lt;=15</v>
      </c>
      <c r="F61" s="225"/>
    </row>
    <row r="62" spans="1:6" s="120" customFormat="1" ht="38.25">
      <c r="A62" s="238">
        <f>IF((SUM('Раздел 4'!AI58:AI58)&lt;=SUM('Раздел 4'!AI45:AI45)),"","Неверно!")</f>
      </c>
      <c r="B62" s="240" t="s">
        <v>548</v>
      </c>
      <c r="C62" s="241" t="s">
        <v>549</v>
      </c>
      <c r="D62" s="241" t="s">
        <v>550</v>
      </c>
      <c r="E62" s="241" t="str">
        <f>CONCATENATE(SUM('Раздел 4'!AI58:AI58),"&lt;=",SUM('Раздел 4'!AI45:AI45))</f>
        <v>0&lt;=99</v>
      </c>
      <c r="F62" s="225"/>
    </row>
    <row r="63" spans="1:6" s="120" customFormat="1" ht="38.25">
      <c r="A63" s="238">
        <f>IF((SUM('Раздел 4'!AJ58:AJ58)&lt;=SUM('Раздел 4'!AJ45:AJ45)),"","Неверно!")</f>
      </c>
      <c r="B63" s="240" t="s">
        <v>548</v>
      </c>
      <c r="C63" s="241" t="s">
        <v>549</v>
      </c>
      <c r="D63" s="241" t="s">
        <v>550</v>
      </c>
      <c r="E63" s="241" t="str">
        <f>CONCATENATE(SUM('Раздел 4'!AJ58:AJ58),"&lt;=",SUM('Раздел 4'!AJ45:AJ45))</f>
        <v>0&lt;=52</v>
      </c>
      <c r="F63" s="225"/>
    </row>
    <row r="64" spans="1:6" s="120" customFormat="1" ht="38.25">
      <c r="A64" s="238">
        <f>IF((SUM('Раздел 4'!AK58:AK58)&lt;=SUM('Раздел 4'!AK45:AK45)),"","Неверно!")</f>
      </c>
      <c r="B64" s="240" t="s">
        <v>548</v>
      </c>
      <c r="C64" s="241" t="s">
        <v>549</v>
      </c>
      <c r="D64" s="241" t="s">
        <v>550</v>
      </c>
      <c r="E64" s="241" t="str">
        <f>CONCATENATE(SUM('Раздел 4'!AK58:AK58),"&lt;=",SUM('Раздел 4'!AK45:AK45))</f>
        <v>0&lt;=1</v>
      </c>
      <c r="F64" s="225"/>
    </row>
    <row r="65" spans="1:6" s="120" customFormat="1" ht="38.25">
      <c r="A65" s="238">
        <f>IF((SUM('Раздел 4'!AL58:AL58)&lt;=SUM('Раздел 4'!AL45:AL45)),"","Неверно!")</f>
      </c>
      <c r="B65" s="240" t="s">
        <v>548</v>
      </c>
      <c r="C65" s="241" t="s">
        <v>549</v>
      </c>
      <c r="D65" s="241" t="s">
        <v>550</v>
      </c>
      <c r="E65" s="241" t="str">
        <f>CONCATENATE(SUM('Раздел 4'!AL58:AL58),"&lt;=",SUM('Раздел 4'!AL45:AL45))</f>
        <v>0&lt;=433</v>
      </c>
      <c r="F65" s="225"/>
    </row>
    <row r="66" spans="1:6" s="120" customFormat="1" ht="38.25">
      <c r="A66" s="238">
        <f>IF((SUM('Раздел 4'!AM58:AM58)&lt;=SUM('Раздел 4'!AM45:AM45)),"","Неверно!")</f>
      </c>
      <c r="B66" s="240" t="s">
        <v>548</v>
      </c>
      <c r="C66" s="241" t="s">
        <v>549</v>
      </c>
      <c r="D66" s="241" t="s">
        <v>550</v>
      </c>
      <c r="E66" s="241" t="str">
        <f>CONCATENATE(SUM('Раздел 4'!AM58:AM58),"&lt;=",SUM('Раздел 4'!AM45:AM45))</f>
        <v>0&lt;=810</v>
      </c>
      <c r="F66" s="225"/>
    </row>
    <row r="67" spans="1:6" s="120" customFormat="1" ht="38.25">
      <c r="A67" s="238">
        <f>IF((SUM('Раздел 4'!AN58:AN58)&lt;=SUM('Раздел 4'!AN45:AN45)),"","Неверно!")</f>
      </c>
      <c r="B67" s="240" t="s">
        <v>548</v>
      </c>
      <c r="C67" s="241" t="s">
        <v>549</v>
      </c>
      <c r="D67" s="241" t="s">
        <v>550</v>
      </c>
      <c r="E67" s="241" t="str">
        <f>CONCATENATE(SUM('Раздел 4'!AN58:AN58),"&lt;=",SUM('Раздел 4'!AN45:AN45))</f>
        <v>0&lt;=1469</v>
      </c>
      <c r="F67" s="225"/>
    </row>
    <row r="68" spans="1:6" s="120" customFormat="1" ht="38.25">
      <c r="A68" s="238">
        <f>IF((SUM('Раздел 4'!AO58:AO58)&lt;=SUM('Раздел 4'!AO45:AO45)),"","Неверно!")</f>
      </c>
      <c r="B68" s="240" t="s">
        <v>548</v>
      </c>
      <c r="C68" s="241" t="s">
        <v>549</v>
      </c>
      <c r="D68" s="241" t="s">
        <v>550</v>
      </c>
      <c r="E68" s="241" t="str">
        <f>CONCATENATE(SUM('Раздел 4'!AO58:AO58),"&lt;=",SUM('Раздел 4'!AO45:AO45))</f>
        <v>0&lt;=1</v>
      </c>
      <c r="F68" s="225"/>
    </row>
    <row r="69" spans="1:6" s="120" customFormat="1" ht="38.25">
      <c r="A69" s="238">
        <f>IF((SUM('Раздел 4'!AP58:AP58)&lt;=SUM('Раздел 4'!AP45:AP45)),"","Неверно!")</f>
      </c>
      <c r="B69" s="240" t="s">
        <v>548</v>
      </c>
      <c r="C69" s="241" t="s">
        <v>549</v>
      </c>
      <c r="D69" s="241" t="s">
        <v>550</v>
      </c>
      <c r="E69" s="241" t="str">
        <f>CONCATENATE(SUM('Раздел 4'!AP58:AP58),"&lt;=",SUM('Раздел 4'!AP45:AP45))</f>
        <v>0&lt;=18</v>
      </c>
      <c r="F69" s="225"/>
    </row>
    <row r="70" spans="1:6" s="120" customFormat="1" ht="38.25">
      <c r="A70" s="238">
        <f>IF((SUM('Раздел 4'!AQ58:AQ58)&lt;=SUM('Раздел 4'!AQ45:AQ45)),"","Неверно!")</f>
      </c>
      <c r="B70" s="240" t="s">
        <v>548</v>
      </c>
      <c r="C70" s="241" t="s">
        <v>549</v>
      </c>
      <c r="D70" s="241" t="s">
        <v>550</v>
      </c>
      <c r="E70" s="241" t="str">
        <f>CONCATENATE(SUM('Раздел 4'!AQ58:AQ58),"&lt;=",SUM('Раздел 4'!AQ45:AQ45))</f>
        <v>0&lt;=5</v>
      </c>
      <c r="F70" s="225"/>
    </row>
    <row r="71" spans="1:6" s="120" customFormat="1" ht="38.25">
      <c r="A71" s="238">
        <f>IF((SUM('Раздел 4'!AR58:AR58)&lt;=SUM('Раздел 4'!AR45:AR45)),"","Неверно!")</f>
      </c>
      <c r="B71" s="240" t="s">
        <v>548</v>
      </c>
      <c r="C71" s="241" t="s">
        <v>549</v>
      </c>
      <c r="D71" s="241" t="s">
        <v>550</v>
      </c>
      <c r="E71" s="241" t="str">
        <f>CONCATENATE(SUM('Раздел 4'!AR58:AR58),"&lt;=",SUM('Раздел 4'!AR45:AR45))</f>
        <v>0&lt;=31</v>
      </c>
      <c r="F71" s="225"/>
    </row>
    <row r="72" spans="1:6" s="120" customFormat="1" ht="38.25">
      <c r="A72" s="238">
        <f>IF((SUM('Раздел 4'!AS58:AS58)&lt;=SUM('Раздел 4'!AS45:AS45)),"","Неверно!")</f>
      </c>
      <c r="B72" s="240" t="s">
        <v>548</v>
      </c>
      <c r="C72" s="241" t="s">
        <v>549</v>
      </c>
      <c r="D72" s="241" t="s">
        <v>550</v>
      </c>
      <c r="E72" s="241" t="str">
        <f>CONCATENATE(SUM('Раздел 4'!AS58:AS58),"&lt;=",SUM('Раздел 4'!AS45:AS45))</f>
        <v>0&lt;=174</v>
      </c>
      <c r="F72" s="225"/>
    </row>
    <row r="73" spans="1:6" s="120" customFormat="1" ht="38.25">
      <c r="A73" s="238">
        <f>IF((SUM('Раздел 4'!F58:F58)&lt;=SUM('Раздел 4'!F45:F45)),"","Неверно!")</f>
      </c>
      <c r="B73" s="240" t="s">
        <v>548</v>
      </c>
      <c r="C73" s="241" t="s">
        <v>549</v>
      </c>
      <c r="D73" s="241" t="s">
        <v>550</v>
      </c>
      <c r="E73" s="241" t="str">
        <f>CONCATENATE(SUM('Раздел 4'!F58:F58),"&lt;=",SUM('Раздел 4'!F45:F45))</f>
        <v>0&lt;=516</v>
      </c>
      <c r="F73" s="225"/>
    </row>
    <row r="74" spans="1:6" s="120" customFormat="1" ht="38.25">
      <c r="A74" s="238">
        <f>IF((SUM('Раздел 4'!G58:G58)&lt;=SUM('Раздел 4'!G45:G45)),"","Неверно!")</f>
      </c>
      <c r="B74" s="240" t="s">
        <v>548</v>
      </c>
      <c r="C74" s="241" t="s">
        <v>549</v>
      </c>
      <c r="D74" s="241" t="s">
        <v>550</v>
      </c>
      <c r="E74" s="241" t="str">
        <f>CONCATENATE(SUM('Раздел 4'!G58:G58),"&lt;=",SUM('Раздел 4'!G45:G45))</f>
        <v>0&lt;=0</v>
      </c>
      <c r="F74" s="225"/>
    </row>
    <row r="75" spans="1:6" s="120" customFormat="1" ht="38.25">
      <c r="A75" s="238">
        <f>IF((SUM('Раздел 4'!H58:H58)&lt;=SUM('Раздел 4'!H45:H45)),"","Неверно!")</f>
      </c>
      <c r="B75" s="240" t="s">
        <v>548</v>
      </c>
      <c r="C75" s="241" t="s">
        <v>549</v>
      </c>
      <c r="D75" s="241" t="s">
        <v>550</v>
      </c>
      <c r="E75" s="241" t="str">
        <f>CONCATENATE(SUM('Раздел 4'!H58:H58),"&lt;=",SUM('Раздел 4'!H45:H45))</f>
        <v>0&lt;=8</v>
      </c>
      <c r="F75" s="225"/>
    </row>
    <row r="76" spans="1:6" s="120" customFormat="1" ht="38.25">
      <c r="A76" s="238">
        <f>IF((SUM('Раздел 4'!I58:I58)&lt;=SUM('Раздел 4'!I45:I45)),"","Неверно!")</f>
      </c>
      <c r="B76" s="240" t="s">
        <v>548</v>
      </c>
      <c r="C76" s="241" t="s">
        <v>549</v>
      </c>
      <c r="D76" s="241" t="s">
        <v>550</v>
      </c>
      <c r="E76" s="241" t="str">
        <f>CONCATENATE(SUM('Раздел 4'!I58:I58),"&lt;=",SUM('Раздел 4'!I45:I45))</f>
        <v>0&lt;=0</v>
      </c>
      <c r="F76" s="225"/>
    </row>
    <row r="77" spans="1:6" s="120" customFormat="1" ht="38.25">
      <c r="A77" s="238">
        <f>IF((SUM('Раздел 4'!J58:J58)&lt;=SUM('Раздел 4'!J45:J45)),"","Неверно!")</f>
      </c>
      <c r="B77" s="240" t="s">
        <v>548</v>
      </c>
      <c r="C77" s="241" t="s">
        <v>549</v>
      </c>
      <c r="D77" s="241" t="s">
        <v>550</v>
      </c>
      <c r="E77" s="241" t="str">
        <f>CONCATENATE(SUM('Раздел 4'!J58:J58),"&lt;=",SUM('Раздел 4'!J45:J45))</f>
        <v>0&lt;=2</v>
      </c>
      <c r="F77" s="225"/>
    </row>
    <row r="78" spans="1:6" s="120" customFormat="1" ht="38.25">
      <c r="A78" s="238">
        <f>IF((SUM('Раздел 4'!K58:K58)&lt;=SUM('Раздел 4'!K45:K45)),"","Неверно!")</f>
      </c>
      <c r="B78" s="240" t="s">
        <v>548</v>
      </c>
      <c r="C78" s="241" t="s">
        <v>549</v>
      </c>
      <c r="D78" s="241" t="s">
        <v>550</v>
      </c>
      <c r="E78" s="241" t="str">
        <f>CONCATENATE(SUM('Раздел 4'!K58:K58),"&lt;=",SUM('Раздел 4'!K45:K45))</f>
        <v>0&lt;=0</v>
      </c>
      <c r="F78" s="225"/>
    </row>
    <row r="79" spans="1:6" s="120" customFormat="1" ht="38.25">
      <c r="A79" s="238">
        <f>IF((SUM('Раздел 4'!L58:L58)&lt;=SUM('Раздел 4'!L45:L45)),"","Неверно!")</f>
      </c>
      <c r="B79" s="240" t="s">
        <v>548</v>
      </c>
      <c r="C79" s="241" t="s">
        <v>549</v>
      </c>
      <c r="D79" s="241" t="s">
        <v>550</v>
      </c>
      <c r="E79" s="241" t="str">
        <f>CONCATENATE(SUM('Раздел 4'!L58:L58),"&lt;=",SUM('Раздел 4'!L45:L45))</f>
        <v>0&lt;=1</v>
      </c>
      <c r="F79" s="225"/>
    </row>
    <row r="80" spans="1:6" s="120" customFormat="1" ht="38.25">
      <c r="A80" s="238">
        <f>IF((SUM('Раздел 4'!M58:M58)&lt;=SUM('Раздел 4'!M45:M45)),"","Неверно!")</f>
      </c>
      <c r="B80" s="240" t="s">
        <v>548</v>
      </c>
      <c r="C80" s="241" t="s">
        <v>549</v>
      </c>
      <c r="D80" s="241" t="s">
        <v>550</v>
      </c>
      <c r="E80" s="241" t="str">
        <f>CONCATENATE(SUM('Раздел 4'!M58:M58),"&lt;=",SUM('Раздел 4'!M45:M45))</f>
        <v>0&lt;=0</v>
      </c>
      <c r="F80" s="225"/>
    </row>
    <row r="81" spans="1:6" s="120" customFormat="1" ht="38.25">
      <c r="A81" s="238">
        <f>IF((SUM('Раздел 4'!N58:N58)&lt;=SUM('Раздел 4'!N45:N45)),"","Неверно!")</f>
      </c>
      <c r="B81" s="240" t="s">
        <v>548</v>
      </c>
      <c r="C81" s="241" t="s">
        <v>549</v>
      </c>
      <c r="D81" s="241" t="s">
        <v>550</v>
      </c>
      <c r="E81" s="241" t="str">
        <f>CONCATENATE(SUM('Раздел 4'!N58:N58),"&lt;=",SUM('Раздел 4'!N45:N45))</f>
        <v>0&lt;=0</v>
      </c>
      <c r="F81" s="225"/>
    </row>
    <row r="82" spans="1:6" s="120" customFormat="1" ht="38.25">
      <c r="A82" s="238">
        <f>IF((SUM('Раздел 4'!O58:O58)&lt;=SUM('Раздел 4'!O45:O45)),"","Неверно!")</f>
      </c>
      <c r="B82" s="240" t="s">
        <v>548</v>
      </c>
      <c r="C82" s="241" t="s">
        <v>549</v>
      </c>
      <c r="D82" s="241" t="s">
        <v>550</v>
      </c>
      <c r="E82" s="241" t="str">
        <f>CONCATENATE(SUM('Раздел 4'!O58:O58),"&lt;=",SUM('Раздел 4'!O45:O45))</f>
        <v>0&lt;=0</v>
      </c>
      <c r="F82" s="225"/>
    </row>
    <row r="83" spans="1:6" s="120" customFormat="1" ht="38.25">
      <c r="A83" s="238">
        <f>IF((SUM('Раздел 4'!P58:P58)&lt;=SUM('Раздел 4'!P45:P45)),"","Неверно!")</f>
      </c>
      <c r="B83" s="240" t="s">
        <v>548</v>
      </c>
      <c r="C83" s="241" t="s">
        <v>549</v>
      </c>
      <c r="D83" s="241" t="s">
        <v>550</v>
      </c>
      <c r="E83" s="241" t="str">
        <f>CONCATENATE(SUM('Раздел 4'!P58:P58),"&lt;=",SUM('Раздел 4'!P45:P45))</f>
        <v>0&lt;=1</v>
      </c>
      <c r="F83" s="225"/>
    </row>
    <row r="84" spans="1:6" s="120" customFormat="1" ht="38.25">
      <c r="A84" s="238">
        <f>IF((SUM('Раздел 4'!Q58:Q58)&lt;=SUM('Раздел 4'!Q45:Q45)),"","Неверно!")</f>
      </c>
      <c r="B84" s="240" t="s">
        <v>548</v>
      </c>
      <c r="C84" s="241" t="s">
        <v>549</v>
      </c>
      <c r="D84" s="241" t="s">
        <v>550</v>
      </c>
      <c r="E84" s="241" t="str">
        <f>CONCATENATE(SUM('Раздел 4'!Q58:Q58),"&lt;=",SUM('Раздел 4'!Q45:Q45))</f>
        <v>0&lt;=12</v>
      </c>
      <c r="F84" s="225"/>
    </row>
    <row r="85" spans="1:6" s="120" customFormat="1" ht="38.25">
      <c r="A85" s="238">
        <f>IF((SUM('Раздел 4'!R58:R58)&lt;=SUM('Раздел 4'!R45:R45)),"","Неверно!")</f>
      </c>
      <c r="B85" s="240" t="s">
        <v>548</v>
      </c>
      <c r="C85" s="241" t="s">
        <v>549</v>
      </c>
      <c r="D85" s="241" t="s">
        <v>550</v>
      </c>
      <c r="E85" s="241" t="str">
        <f>CONCATENATE(SUM('Раздел 4'!R58:R58),"&lt;=",SUM('Раздел 4'!R45:R45))</f>
        <v>0&lt;=0</v>
      </c>
      <c r="F85" s="225"/>
    </row>
    <row r="86" spans="1:6" s="120" customFormat="1" ht="38.25">
      <c r="A86" s="238">
        <f>IF((SUM('Раздел 4'!S58:S58)&lt;=SUM('Раздел 4'!S45:S45)),"","Неверно!")</f>
      </c>
      <c r="B86" s="240" t="s">
        <v>548</v>
      </c>
      <c r="C86" s="241" t="s">
        <v>549</v>
      </c>
      <c r="D86" s="241" t="s">
        <v>550</v>
      </c>
      <c r="E86" s="241" t="str">
        <f>CONCATENATE(SUM('Раздел 4'!S58:S58),"&lt;=",SUM('Раздел 4'!S45:S45))</f>
        <v>0&lt;=4</v>
      </c>
      <c r="F86" s="225"/>
    </row>
    <row r="87" spans="1:6" s="120" customFormat="1" ht="38.25">
      <c r="A87" s="238">
        <f>IF((SUM('Раздел 4'!T58:T58)&lt;=SUM('Раздел 4'!T45:T45)),"","Неверно!")</f>
      </c>
      <c r="B87" s="240" t="s">
        <v>548</v>
      </c>
      <c r="C87" s="241" t="s">
        <v>549</v>
      </c>
      <c r="D87" s="241" t="s">
        <v>550</v>
      </c>
      <c r="E87" s="241" t="str">
        <f>CONCATENATE(SUM('Раздел 4'!T58:T58),"&lt;=",SUM('Раздел 4'!T45:T45))</f>
        <v>0&lt;=0</v>
      </c>
      <c r="F87" s="225"/>
    </row>
    <row r="88" spans="1:6" s="120" customFormat="1" ht="38.25">
      <c r="A88" s="238">
        <f>IF((SUM('Раздел 4'!U58:U58)&lt;=SUM('Раздел 4'!U45:U45)),"","Неверно!")</f>
      </c>
      <c r="B88" s="240" t="s">
        <v>548</v>
      </c>
      <c r="C88" s="241" t="s">
        <v>549</v>
      </c>
      <c r="D88" s="241" t="s">
        <v>550</v>
      </c>
      <c r="E88" s="241" t="str">
        <f>CONCATENATE(SUM('Раздел 4'!U58:U58),"&lt;=",SUM('Раздел 4'!U45:U45))</f>
        <v>0&lt;=38</v>
      </c>
      <c r="F88" s="225"/>
    </row>
    <row r="89" spans="1:6" s="120" customFormat="1" ht="38.25">
      <c r="A89" s="238">
        <f>IF((SUM('Раздел 4'!V58:V58)&lt;=SUM('Раздел 4'!V45:V45)),"","Неверно!")</f>
      </c>
      <c r="B89" s="240" t="s">
        <v>548</v>
      </c>
      <c r="C89" s="241" t="s">
        <v>549</v>
      </c>
      <c r="D89" s="241" t="s">
        <v>550</v>
      </c>
      <c r="E89" s="241" t="str">
        <f>CONCATENATE(SUM('Раздел 4'!V58:V58),"&lt;=",SUM('Раздел 4'!V45:V45))</f>
        <v>0&lt;=1</v>
      </c>
      <c r="F89" s="225"/>
    </row>
    <row r="90" spans="1:6" s="120" customFormat="1" ht="38.25">
      <c r="A90" s="238">
        <f>IF((SUM('Раздел 4'!W58:W58)&lt;=SUM('Раздел 4'!W45:W45)),"","Неверно!")</f>
      </c>
      <c r="B90" s="240" t="s">
        <v>548</v>
      </c>
      <c r="C90" s="241" t="s">
        <v>549</v>
      </c>
      <c r="D90" s="241" t="s">
        <v>550</v>
      </c>
      <c r="E90" s="241" t="str">
        <f>CONCATENATE(SUM('Раздел 4'!W58:W58),"&lt;=",SUM('Раздел 4'!W45:W45))</f>
        <v>0&lt;=43</v>
      </c>
      <c r="F90" s="225"/>
    </row>
    <row r="91" spans="1:6" s="120" customFormat="1" ht="38.25">
      <c r="A91" s="238">
        <f>IF((SUM('Раздел 4'!X58:X58)&lt;=SUM('Раздел 4'!X45:X45)),"","Неверно!")</f>
      </c>
      <c r="B91" s="240" t="s">
        <v>548</v>
      </c>
      <c r="C91" s="241" t="s">
        <v>549</v>
      </c>
      <c r="D91" s="241" t="s">
        <v>550</v>
      </c>
      <c r="E91" s="241" t="str">
        <f>CONCATENATE(SUM('Раздел 4'!X58:X58),"&lt;=",SUM('Раздел 4'!X45:X45))</f>
        <v>0&lt;=0</v>
      </c>
      <c r="F91" s="225"/>
    </row>
    <row r="92" spans="1:6" s="120" customFormat="1" ht="38.25">
      <c r="A92" s="238">
        <f>IF((SUM('Раздел 4'!Y58:Y58)&lt;=SUM('Раздел 4'!Y45:Y45)),"","Неверно!")</f>
      </c>
      <c r="B92" s="240" t="s">
        <v>548</v>
      </c>
      <c r="C92" s="241" t="s">
        <v>549</v>
      </c>
      <c r="D92" s="241" t="s">
        <v>550</v>
      </c>
      <c r="E92" s="241" t="str">
        <f>CONCATENATE(SUM('Раздел 4'!Y58:Y58),"&lt;=",SUM('Раздел 4'!Y45:Y45))</f>
        <v>0&lt;=0</v>
      </c>
      <c r="F92" s="225"/>
    </row>
    <row r="93" spans="1:6" s="120" customFormat="1" ht="38.25">
      <c r="A93" s="238">
        <f>IF((SUM('Раздел 4'!Z58:Z58)&lt;=SUM('Раздел 4'!Z45:Z45)),"","Неверно!")</f>
      </c>
      <c r="B93" s="240" t="s">
        <v>548</v>
      </c>
      <c r="C93" s="241" t="s">
        <v>549</v>
      </c>
      <c r="D93" s="241" t="s">
        <v>550</v>
      </c>
      <c r="E93" s="241" t="str">
        <f>CONCATENATE(SUM('Раздел 4'!Z58:Z58),"&lt;=",SUM('Раздел 4'!Z45:Z45))</f>
        <v>0&lt;=0</v>
      </c>
      <c r="F93" s="225"/>
    </row>
    <row r="94" spans="1:6" s="120" customFormat="1" ht="38.25">
      <c r="A94" s="238">
        <f>IF((SUM('Раздел 4'!AA59:AA59)&lt;=SUM('Раздел 4'!AA58:AA58)),"","Неверно!")</f>
      </c>
      <c r="B94" s="240" t="s">
        <v>551</v>
      </c>
      <c r="C94" s="241" t="s">
        <v>552</v>
      </c>
      <c r="D94" s="241" t="s">
        <v>553</v>
      </c>
      <c r="E94" s="241" t="str">
        <f>CONCATENATE(SUM('Раздел 4'!AA59:AA59),"&lt;=",SUM('Раздел 4'!AA58:AA58))</f>
        <v>0&lt;=0</v>
      </c>
      <c r="F94" s="225"/>
    </row>
    <row r="95" spans="1:6" s="120" customFormat="1" ht="38.25">
      <c r="A95" s="238">
        <f>IF((SUM('Раздел 4'!AB59:AB59)&lt;=SUM('Раздел 4'!AB58:AB58)),"","Неверно!")</f>
      </c>
      <c r="B95" s="240" t="s">
        <v>551</v>
      </c>
      <c r="C95" s="241" t="s">
        <v>552</v>
      </c>
      <c r="D95" s="241" t="s">
        <v>553</v>
      </c>
      <c r="E95" s="241" t="str">
        <f>CONCATENATE(SUM('Раздел 4'!AB59:AB59),"&lt;=",SUM('Раздел 4'!AB58:AB58))</f>
        <v>0&lt;=0</v>
      </c>
      <c r="F95" s="225"/>
    </row>
    <row r="96" spans="1:6" s="120" customFormat="1" ht="38.25">
      <c r="A96" s="238">
        <f>IF((SUM('Раздел 4'!AC59:AC59)&lt;=SUM('Раздел 4'!AC58:AC58)),"","Неверно!")</f>
      </c>
      <c r="B96" s="240" t="s">
        <v>551</v>
      </c>
      <c r="C96" s="241" t="s">
        <v>552</v>
      </c>
      <c r="D96" s="241" t="s">
        <v>553</v>
      </c>
      <c r="E96" s="241" t="str">
        <f>CONCATENATE(SUM('Раздел 4'!AC59:AC59),"&lt;=",SUM('Раздел 4'!AC58:AC58))</f>
        <v>0&lt;=0</v>
      </c>
      <c r="F96" s="225"/>
    </row>
    <row r="97" spans="1:6" s="120" customFormat="1" ht="38.25">
      <c r="A97" s="238">
        <f>IF((SUM('Раздел 4'!AD59:AD59)&lt;=SUM('Раздел 4'!AD58:AD58)),"","Неверно!")</f>
      </c>
      <c r="B97" s="240" t="s">
        <v>551</v>
      </c>
      <c r="C97" s="241" t="s">
        <v>552</v>
      </c>
      <c r="D97" s="241" t="s">
        <v>553</v>
      </c>
      <c r="E97" s="241" t="str">
        <f>CONCATENATE(SUM('Раздел 4'!AD59:AD59),"&lt;=",SUM('Раздел 4'!AD58:AD58))</f>
        <v>0&lt;=0</v>
      </c>
      <c r="F97" s="225"/>
    </row>
    <row r="98" spans="1:6" s="120" customFormat="1" ht="38.25">
      <c r="A98" s="238">
        <f>IF((SUM('Раздел 4'!AE59:AE59)&lt;=SUM('Раздел 4'!AE58:AE58)),"","Неверно!")</f>
      </c>
      <c r="B98" s="240" t="s">
        <v>551</v>
      </c>
      <c r="C98" s="241" t="s">
        <v>552</v>
      </c>
      <c r="D98" s="241" t="s">
        <v>553</v>
      </c>
      <c r="E98" s="241" t="str">
        <f>CONCATENATE(SUM('Раздел 4'!AE59:AE59),"&lt;=",SUM('Раздел 4'!AE58:AE58))</f>
        <v>0&lt;=0</v>
      </c>
      <c r="F98" s="225"/>
    </row>
    <row r="99" spans="1:6" s="120" customFormat="1" ht="38.25">
      <c r="A99" s="238">
        <f>IF((SUM('Раздел 4'!AF59:AF59)&lt;=SUM('Раздел 4'!AF58:AF58)),"","Неверно!")</f>
      </c>
      <c r="B99" s="240" t="s">
        <v>551</v>
      </c>
      <c r="C99" s="241" t="s">
        <v>552</v>
      </c>
      <c r="D99" s="241" t="s">
        <v>553</v>
      </c>
      <c r="E99" s="241" t="str">
        <f>CONCATENATE(SUM('Раздел 4'!AF59:AF59),"&lt;=",SUM('Раздел 4'!AF58:AF58))</f>
        <v>0&lt;=0</v>
      </c>
      <c r="F99" s="225"/>
    </row>
    <row r="100" spans="1:6" s="120" customFormat="1" ht="38.25">
      <c r="A100" s="238">
        <f>IF((SUM('Раздел 4'!AG59:AG59)&lt;=SUM('Раздел 4'!AG58:AG58)),"","Неверно!")</f>
      </c>
      <c r="B100" s="240" t="s">
        <v>551</v>
      </c>
      <c r="C100" s="241" t="s">
        <v>552</v>
      </c>
      <c r="D100" s="241" t="s">
        <v>553</v>
      </c>
      <c r="E100" s="241" t="str">
        <f>CONCATENATE(SUM('Раздел 4'!AG59:AG59),"&lt;=",SUM('Раздел 4'!AG58:AG58))</f>
        <v>0&lt;=0</v>
      </c>
      <c r="F100" s="225"/>
    </row>
    <row r="101" spans="1:6" s="120" customFormat="1" ht="38.25">
      <c r="A101" s="238">
        <f>IF((SUM('Раздел 4'!AH59:AH59)&lt;=SUM('Раздел 4'!AH58:AH58)),"","Неверно!")</f>
      </c>
      <c r="B101" s="240" t="s">
        <v>551</v>
      </c>
      <c r="C101" s="241" t="s">
        <v>552</v>
      </c>
      <c r="D101" s="241" t="s">
        <v>553</v>
      </c>
      <c r="E101" s="241" t="str">
        <f>CONCATENATE(SUM('Раздел 4'!AH59:AH59),"&lt;=",SUM('Раздел 4'!AH58:AH58))</f>
        <v>0&lt;=0</v>
      </c>
      <c r="F101" s="225"/>
    </row>
    <row r="102" spans="1:6" s="120" customFormat="1" ht="38.25">
      <c r="A102" s="238">
        <f>IF((SUM('Раздел 4'!AI59:AI59)&lt;=SUM('Раздел 4'!AI58:AI58)),"","Неверно!")</f>
      </c>
      <c r="B102" s="240" t="s">
        <v>551</v>
      </c>
      <c r="C102" s="241" t="s">
        <v>552</v>
      </c>
      <c r="D102" s="241" t="s">
        <v>553</v>
      </c>
      <c r="E102" s="241" t="str">
        <f>CONCATENATE(SUM('Раздел 4'!AI59:AI59),"&lt;=",SUM('Раздел 4'!AI58:AI58))</f>
        <v>0&lt;=0</v>
      </c>
      <c r="F102" s="225"/>
    </row>
    <row r="103" spans="1:6" s="120" customFormat="1" ht="38.25">
      <c r="A103" s="238">
        <f>IF((SUM('Раздел 4'!AJ59:AJ59)&lt;=SUM('Раздел 4'!AJ58:AJ58)),"","Неверно!")</f>
      </c>
      <c r="B103" s="240" t="s">
        <v>551</v>
      </c>
      <c r="C103" s="241" t="s">
        <v>552</v>
      </c>
      <c r="D103" s="241" t="s">
        <v>553</v>
      </c>
      <c r="E103" s="241" t="str">
        <f>CONCATENATE(SUM('Раздел 4'!AJ59:AJ59),"&lt;=",SUM('Раздел 4'!AJ58:AJ58))</f>
        <v>0&lt;=0</v>
      </c>
      <c r="F103" s="225"/>
    </row>
    <row r="104" spans="1:6" s="120" customFormat="1" ht="38.25">
      <c r="A104" s="238">
        <f>IF((SUM('Раздел 4'!AK59:AK59)&lt;=SUM('Раздел 4'!AK58:AK58)),"","Неверно!")</f>
      </c>
      <c r="B104" s="240" t="s">
        <v>551</v>
      </c>
      <c r="C104" s="241" t="s">
        <v>552</v>
      </c>
      <c r="D104" s="241" t="s">
        <v>553</v>
      </c>
      <c r="E104" s="241" t="str">
        <f>CONCATENATE(SUM('Раздел 4'!AK59:AK59),"&lt;=",SUM('Раздел 4'!AK58:AK58))</f>
        <v>0&lt;=0</v>
      </c>
      <c r="F104" s="225"/>
    </row>
    <row r="105" spans="1:6" s="120" customFormat="1" ht="38.25">
      <c r="A105" s="238">
        <f>IF((SUM('Раздел 4'!AL59:AL59)&lt;=SUM('Раздел 4'!AL58:AL58)),"","Неверно!")</f>
      </c>
      <c r="B105" s="240" t="s">
        <v>551</v>
      </c>
      <c r="C105" s="241" t="s">
        <v>552</v>
      </c>
      <c r="D105" s="241" t="s">
        <v>553</v>
      </c>
      <c r="E105" s="241" t="str">
        <f>CONCATENATE(SUM('Раздел 4'!AL59:AL59),"&lt;=",SUM('Раздел 4'!AL58:AL58))</f>
        <v>0&lt;=0</v>
      </c>
      <c r="F105" s="225"/>
    </row>
    <row r="106" spans="1:6" s="120" customFormat="1" ht="38.25">
      <c r="A106" s="238">
        <f>IF((SUM('Раздел 4'!AM59:AM59)&lt;=SUM('Раздел 4'!AM58:AM58)),"","Неверно!")</f>
      </c>
      <c r="B106" s="240" t="s">
        <v>551</v>
      </c>
      <c r="C106" s="241" t="s">
        <v>552</v>
      </c>
      <c r="D106" s="241" t="s">
        <v>553</v>
      </c>
      <c r="E106" s="241" t="str">
        <f>CONCATENATE(SUM('Раздел 4'!AM59:AM59),"&lt;=",SUM('Раздел 4'!AM58:AM58))</f>
        <v>0&lt;=0</v>
      </c>
      <c r="F106" s="225"/>
    </row>
    <row r="107" spans="1:6" s="120" customFormat="1" ht="38.25">
      <c r="A107" s="238">
        <f>IF((SUM('Раздел 4'!AN59:AN59)&lt;=SUM('Раздел 4'!AN58:AN58)),"","Неверно!")</f>
      </c>
      <c r="B107" s="240" t="s">
        <v>551</v>
      </c>
      <c r="C107" s="241" t="s">
        <v>552</v>
      </c>
      <c r="D107" s="241" t="s">
        <v>553</v>
      </c>
      <c r="E107" s="241" t="str">
        <f>CONCATENATE(SUM('Раздел 4'!AN59:AN59),"&lt;=",SUM('Раздел 4'!AN58:AN58))</f>
        <v>0&lt;=0</v>
      </c>
      <c r="F107" s="225"/>
    </row>
    <row r="108" spans="1:6" s="120" customFormat="1" ht="38.25">
      <c r="A108" s="238">
        <f>IF((SUM('Раздел 4'!AO59:AO59)&lt;=SUM('Раздел 4'!AO58:AO58)),"","Неверно!")</f>
      </c>
      <c r="B108" s="240" t="s">
        <v>551</v>
      </c>
      <c r="C108" s="241" t="s">
        <v>552</v>
      </c>
      <c r="D108" s="241" t="s">
        <v>553</v>
      </c>
      <c r="E108" s="241" t="str">
        <f>CONCATENATE(SUM('Раздел 4'!AO59:AO59),"&lt;=",SUM('Раздел 4'!AO58:AO58))</f>
        <v>0&lt;=0</v>
      </c>
      <c r="F108" s="225"/>
    </row>
    <row r="109" spans="1:6" s="120" customFormat="1" ht="38.25">
      <c r="A109" s="238">
        <f>IF((SUM('Раздел 4'!AP59:AP59)&lt;=SUM('Раздел 4'!AP58:AP58)),"","Неверно!")</f>
      </c>
      <c r="B109" s="240" t="s">
        <v>551</v>
      </c>
      <c r="C109" s="241" t="s">
        <v>552</v>
      </c>
      <c r="D109" s="241" t="s">
        <v>553</v>
      </c>
      <c r="E109" s="241" t="str">
        <f>CONCATENATE(SUM('Раздел 4'!AP59:AP59),"&lt;=",SUM('Раздел 4'!AP58:AP58))</f>
        <v>0&lt;=0</v>
      </c>
      <c r="F109" s="225"/>
    </row>
    <row r="110" spans="1:6" s="120" customFormat="1" ht="38.25">
      <c r="A110" s="238">
        <f>IF((SUM('Раздел 4'!AQ59:AQ59)&lt;=SUM('Раздел 4'!AQ58:AQ58)),"","Неверно!")</f>
      </c>
      <c r="B110" s="240" t="s">
        <v>551</v>
      </c>
      <c r="C110" s="241" t="s">
        <v>552</v>
      </c>
      <c r="D110" s="241" t="s">
        <v>553</v>
      </c>
      <c r="E110" s="241" t="str">
        <f>CONCATENATE(SUM('Раздел 4'!AQ59:AQ59),"&lt;=",SUM('Раздел 4'!AQ58:AQ58))</f>
        <v>0&lt;=0</v>
      </c>
      <c r="F110" s="225"/>
    </row>
    <row r="111" spans="1:6" s="120" customFormat="1" ht="38.25">
      <c r="A111" s="238">
        <f>IF((SUM('Раздел 4'!AR59:AR59)&lt;=SUM('Раздел 4'!AR58:AR58)),"","Неверно!")</f>
      </c>
      <c r="B111" s="240" t="s">
        <v>551</v>
      </c>
      <c r="C111" s="241" t="s">
        <v>552</v>
      </c>
      <c r="D111" s="241" t="s">
        <v>553</v>
      </c>
      <c r="E111" s="241" t="str">
        <f>CONCATENATE(SUM('Раздел 4'!AR59:AR59),"&lt;=",SUM('Раздел 4'!AR58:AR58))</f>
        <v>0&lt;=0</v>
      </c>
      <c r="F111" s="225"/>
    </row>
    <row r="112" spans="1:6" s="120" customFormat="1" ht="38.25">
      <c r="A112" s="238">
        <f>IF((SUM('Раздел 4'!AS59:AS59)&lt;=SUM('Раздел 4'!AS58:AS58)),"","Неверно!")</f>
      </c>
      <c r="B112" s="240" t="s">
        <v>551</v>
      </c>
      <c r="C112" s="241" t="s">
        <v>552</v>
      </c>
      <c r="D112" s="241" t="s">
        <v>553</v>
      </c>
      <c r="E112" s="241" t="str">
        <f>CONCATENATE(SUM('Раздел 4'!AS59:AS59),"&lt;=",SUM('Раздел 4'!AS58:AS58))</f>
        <v>0&lt;=0</v>
      </c>
      <c r="F112" s="225"/>
    </row>
    <row r="113" spans="1:6" s="120" customFormat="1" ht="38.25">
      <c r="A113" s="238">
        <f>IF((SUM('Раздел 4'!F59:F59)&lt;=SUM('Раздел 4'!F58:F58)),"","Неверно!")</f>
      </c>
      <c r="B113" s="240" t="s">
        <v>551</v>
      </c>
      <c r="C113" s="241" t="s">
        <v>552</v>
      </c>
      <c r="D113" s="241" t="s">
        <v>553</v>
      </c>
      <c r="E113" s="241" t="str">
        <f>CONCATENATE(SUM('Раздел 4'!F59:F59),"&lt;=",SUM('Раздел 4'!F58:F58))</f>
        <v>0&lt;=0</v>
      </c>
      <c r="F113" s="225"/>
    </row>
    <row r="114" spans="1:6" s="120" customFormat="1" ht="38.25">
      <c r="A114" s="238">
        <f>IF((SUM('Раздел 4'!G59:G59)&lt;=SUM('Раздел 4'!G58:G58)),"","Неверно!")</f>
      </c>
      <c r="B114" s="240" t="s">
        <v>551</v>
      </c>
      <c r="C114" s="241" t="s">
        <v>552</v>
      </c>
      <c r="D114" s="241" t="s">
        <v>553</v>
      </c>
      <c r="E114" s="241" t="str">
        <f>CONCATENATE(SUM('Раздел 4'!G59:G59),"&lt;=",SUM('Раздел 4'!G58:G58))</f>
        <v>0&lt;=0</v>
      </c>
      <c r="F114" s="225"/>
    </row>
    <row r="115" spans="1:6" s="120" customFormat="1" ht="38.25">
      <c r="A115" s="238">
        <f>IF((SUM('Раздел 4'!H59:H59)&lt;=SUM('Раздел 4'!H58:H58)),"","Неверно!")</f>
      </c>
      <c r="B115" s="240" t="s">
        <v>551</v>
      </c>
      <c r="C115" s="241" t="s">
        <v>552</v>
      </c>
      <c r="D115" s="241" t="s">
        <v>553</v>
      </c>
      <c r="E115" s="241" t="str">
        <f>CONCATENATE(SUM('Раздел 4'!H59:H59),"&lt;=",SUM('Раздел 4'!H58:H58))</f>
        <v>0&lt;=0</v>
      </c>
      <c r="F115" s="225"/>
    </row>
    <row r="116" spans="1:6" s="120" customFormat="1" ht="38.25">
      <c r="A116" s="238">
        <f>IF((SUM('Раздел 4'!I59:I59)&lt;=SUM('Раздел 4'!I58:I58)),"","Неверно!")</f>
      </c>
      <c r="B116" s="240" t="s">
        <v>551</v>
      </c>
      <c r="C116" s="241" t="s">
        <v>552</v>
      </c>
      <c r="D116" s="241" t="s">
        <v>553</v>
      </c>
      <c r="E116" s="241" t="str">
        <f>CONCATENATE(SUM('Раздел 4'!I59:I59),"&lt;=",SUM('Раздел 4'!I58:I58))</f>
        <v>0&lt;=0</v>
      </c>
      <c r="F116" s="225"/>
    </row>
    <row r="117" spans="1:6" s="120" customFormat="1" ht="38.25">
      <c r="A117" s="238">
        <f>IF((SUM('Раздел 4'!J59:J59)&lt;=SUM('Раздел 4'!J58:J58)),"","Неверно!")</f>
      </c>
      <c r="B117" s="240" t="s">
        <v>551</v>
      </c>
      <c r="C117" s="241" t="s">
        <v>552</v>
      </c>
      <c r="D117" s="241" t="s">
        <v>553</v>
      </c>
      <c r="E117" s="241" t="str">
        <f>CONCATENATE(SUM('Раздел 4'!J59:J59),"&lt;=",SUM('Раздел 4'!J58:J58))</f>
        <v>0&lt;=0</v>
      </c>
      <c r="F117" s="225"/>
    </row>
    <row r="118" spans="1:6" s="120" customFormat="1" ht="38.25">
      <c r="A118" s="238">
        <f>IF((SUM('Раздел 4'!K59:K59)&lt;=SUM('Раздел 4'!K58:K58)),"","Неверно!")</f>
      </c>
      <c r="B118" s="240" t="s">
        <v>551</v>
      </c>
      <c r="C118" s="241" t="s">
        <v>552</v>
      </c>
      <c r="D118" s="241" t="s">
        <v>553</v>
      </c>
      <c r="E118" s="241" t="str">
        <f>CONCATENATE(SUM('Раздел 4'!K59:K59),"&lt;=",SUM('Раздел 4'!K58:K58))</f>
        <v>0&lt;=0</v>
      </c>
      <c r="F118" s="225"/>
    </row>
    <row r="119" spans="1:6" s="120" customFormat="1" ht="38.25">
      <c r="A119" s="238">
        <f>IF((SUM('Раздел 4'!L59:L59)&lt;=SUM('Раздел 4'!L58:L58)),"","Неверно!")</f>
      </c>
      <c r="B119" s="240" t="s">
        <v>551</v>
      </c>
      <c r="C119" s="241" t="s">
        <v>552</v>
      </c>
      <c r="D119" s="241" t="s">
        <v>553</v>
      </c>
      <c r="E119" s="241" t="str">
        <f>CONCATENATE(SUM('Раздел 4'!L59:L59),"&lt;=",SUM('Раздел 4'!L58:L58))</f>
        <v>0&lt;=0</v>
      </c>
      <c r="F119" s="225"/>
    </row>
    <row r="120" spans="1:6" s="120" customFormat="1" ht="38.25">
      <c r="A120" s="238">
        <f>IF((SUM('Раздел 4'!M59:M59)&lt;=SUM('Раздел 4'!M58:M58)),"","Неверно!")</f>
      </c>
      <c r="B120" s="240" t="s">
        <v>551</v>
      </c>
      <c r="C120" s="241" t="s">
        <v>552</v>
      </c>
      <c r="D120" s="241" t="s">
        <v>553</v>
      </c>
      <c r="E120" s="241" t="str">
        <f>CONCATENATE(SUM('Раздел 4'!M59:M59),"&lt;=",SUM('Раздел 4'!M58:M58))</f>
        <v>0&lt;=0</v>
      </c>
      <c r="F120" s="225"/>
    </row>
    <row r="121" spans="1:6" s="120" customFormat="1" ht="38.25">
      <c r="A121" s="238">
        <f>IF((SUM('Раздел 4'!N59:N59)&lt;=SUM('Раздел 4'!N58:N58)),"","Неверно!")</f>
      </c>
      <c r="B121" s="240" t="s">
        <v>551</v>
      </c>
      <c r="C121" s="241" t="s">
        <v>552</v>
      </c>
      <c r="D121" s="241" t="s">
        <v>553</v>
      </c>
      <c r="E121" s="241" t="str">
        <f>CONCATENATE(SUM('Раздел 4'!N59:N59),"&lt;=",SUM('Раздел 4'!N58:N58))</f>
        <v>0&lt;=0</v>
      </c>
      <c r="F121" s="225"/>
    </row>
    <row r="122" spans="1:6" s="120" customFormat="1" ht="38.25">
      <c r="A122" s="238">
        <f>IF((SUM('Раздел 4'!O59:O59)&lt;=SUM('Раздел 4'!O58:O58)),"","Неверно!")</f>
      </c>
      <c r="B122" s="240" t="s">
        <v>551</v>
      </c>
      <c r="C122" s="241" t="s">
        <v>552</v>
      </c>
      <c r="D122" s="241" t="s">
        <v>553</v>
      </c>
      <c r="E122" s="241" t="str">
        <f>CONCATENATE(SUM('Раздел 4'!O59:O59),"&lt;=",SUM('Раздел 4'!O58:O58))</f>
        <v>0&lt;=0</v>
      </c>
      <c r="F122" s="225"/>
    </row>
    <row r="123" spans="1:6" s="120" customFormat="1" ht="38.25">
      <c r="A123" s="238">
        <f>IF((SUM('Раздел 4'!P59:P59)&lt;=SUM('Раздел 4'!P58:P58)),"","Неверно!")</f>
      </c>
      <c r="B123" s="240" t="s">
        <v>551</v>
      </c>
      <c r="C123" s="241" t="s">
        <v>552</v>
      </c>
      <c r="D123" s="241" t="s">
        <v>553</v>
      </c>
      <c r="E123" s="241" t="str">
        <f>CONCATENATE(SUM('Раздел 4'!P59:P59),"&lt;=",SUM('Раздел 4'!P58:P58))</f>
        <v>0&lt;=0</v>
      </c>
      <c r="F123" s="225"/>
    </row>
    <row r="124" spans="1:6" s="120" customFormat="1" ht="38.25">
      <c r="A124" s="238">
        <f>IF((SUM('Раздел 4'!Q59:Q59)&lt;=SUM('Раздел 4'!Q58:Q58)),"","Неверно!")</f>
      </c>
      <c r="B124" s="240" t="s">
        <v>551</v>
      </c>
      <c r="C124" s="241" t="s">
        <v>552</v>
      </c>
      <c r="D124" s="241" t="s">
        <v>553</v>
      </c>
      <c r="E124" s="241" t="str">
        <f>CONCATENATE(SUM('Раздел 4'!Q59:Q59),"&lt;=",SUM('Раздел 4'!Q58:Q58))</f>
        <v>0&lt;=0</v>
      </c>
      <c r="F124" s="225"/>
    </row>
    <row r="125" spans="1:6" s="120" customFormat="1" ht="38.25">
      <c r="A125" s="238">
        <f>IF((SUM('Раздел 4'!R59:R59)&lt;=SUM('Раздел 4'!R58:R58)),"","Неверно!")</f>
      </c>
      <c r="B125" s="240" t="s">
        <v>551</v>
      </c>
      <c r="C125" s="241" t="s">
        <v>552</v>
      </c>
      <c r="D125" s="241" t="s">
        <v>553</v>
      </c>
      <c r="E125" s="241" t="str">
        <f>CONCATENATE(SUM('Раздел 4'!R59:R59),"&lt;=",SUM('Раздел 4'!R58:R58))</f>
        <v>0&lt;=0</v>
      </c>
      <c r="F125" s="225"/>
    </row>
    <row r="126" spans="1:6" s="120" customFormat="1" ht="38.25">
      <c r="A126" s="238">
        <f>IF((SUM('Раздел 4'!S59:S59)&lt;=SUM('Раздел 4'!S58:S58)),"","Неверно!")</f>
      </c>
      <c r="B126" s="240" t="s">
        <v>551</v>
      </c>
      <c r="C126" s="241" t="s">
        <v>552</v>
      </c>
      <c r="D126" s="241" t="s">
        <v>553</v>
      </c>
      <c r="E126" s="241" t="str">
        <f>CONCATENATE(SUM('Раздел 4'!S59:S59),"&lt;=",SUM('Раздел 4'!S58:S58))</f>
        <v>0&lt;=0</v>
      </c>
      <c r="F126" s="225"/>
    </row>
    <row r="127" spans="1:6" s="120" customFormat="1" ht="38.25">
      <c r="A127" s="238">
        <f>IF((SUM('Раздел 4'!T59:T59)&lt;=SUM('Раздел 4'!T58:T58)),"","Неверно!")</f>
      </c>
      <c r="B127" s="240" t="s">
        <v>551</v>
      </c>
      <c r="C127" s="241" t="s">
        <v>552</v>
      </c>
      <c r="D127" s="241" t="s">
        <v>553</v>
      </c>
      <c r="E127" s="241" t="str">
        <f>CONCATENATE(SUM('Раздел 4'!T59:T59),"&lt;=",SUM('Раздел 4'!T58:T58))</f>
        <v>0&lt;=0</v>
      </c>
      <c r="F127" s="225"/>
    </row>
    <row r="128" spans="1:6" s="120" customFormat="1" ht="38.25">
      <c r="A128" s="238">
        <f>IF((SUM('Раздел 4'!U59:U59)&lt;=SUM('Раздел 4'!U58:U58)),"","Неверно!")</f>
      </c>
      <c r="B128" s="240" t="s">
        <v>551</v>
      </c>
      <c r="C128" s="241" t="s">
        <v>552</v>
      </c>
      <c r="D128" s="241" t="s">
        <v>553</v>
      </c>
      <c r="E128" s="241" t="str">
        <f>CONCATENATE(SUM('Раздел 4'!U59:U59),"&lt;=",SUM('Раздел 4'!U58:U58))</f>
        <v>0&lt;=0</v>
      </c>
      <c r="F128" s="225"/>
    </row>
    <row r="129" spans="1:6" s="120" customFormat="1" ht="38.25">
      <c r="A129" s="238">
        <f>IF((SUM('Раздел 4'!V59:V59)&lt;=SUM('Раздел 4'!V58:V58)),"","Неверно!")</f>
      </c>
      <c r="B129" s="240" t="s">
        <v>551</v>
      </c>
      <c r="C129" s="241" t="s">
        <v>552</v>
      </c>
      <c r="D129" s="241" t="s">
        <v>553</v>
      </c>
      <c r="E129" s="241" t="str">
        <f>CONCATENATE(SUM('Раздел 4'!V59:V59),"&lt;=",SUM('Раздел 4'!V58:V58))</f>
        <v>0&lt;=0</v>
      </c>
      <c r="F129" s="225"/>
    </row>
    <row r="130" spans="1:6" s="120" customFormat="1" ht="38.25">
      <c r="A130" s="238">
        <f>IF((SUM('Раздел 4'!W59:W59)&lt;=SUM('Раздел 4'!W58:W58)),"","Неверно!")</f>
      </c>
      <c r="B130" s="240" t="s">
        <v>551</v>
      </c>
      <c r="C130" s="241" t="s">
        <v>552</v>
      </c>
      <c r="D130" s="241" t="s">
        <v>553</v>
      </c>
      <c r="E130" s="241" t="str">
        <f>CONCATENATE(SUM('Раздел 4'!W59:W59),"&lt;=",SUM('Раздел 4'!W58:W58))</f>
        <v>0&lt;=0</v>
      </c>
      <c r="F130" s="225"/>
    </row>
    <row r="131" spans="1:6" s="120" customFormat="1" ht="38.25">
      <c r="A131" s="238">
        <f>IF((SUM('Раздел 4'!X59:X59)&lt;=SUM('Раздел 4'!X58:X58)),"","Неверно!")</f>
      </c>
      <c r="B131" s="240" t="s">
        <v>551</v>
      </c>
      <c r="C131" s="241" t="s">
        <v>552</v>
      </c>
      <c r="D131" s="241" t="s">
        <v>553</v>
      </c>
      <c r="E131" s="241" t="str">
        <f>CONCATENATE(SUM('Раздел 4'!X59:X59),"&lt;=",SUM('Раздел 4'!X58:X58))</f>
        <v>0&lt;=0</v>
      </c>
      <c r="F131" s="225"/>
    </row>
    <row r="132" spans="1:6" s="120" customFormat="1" ht="38.25">
      <c r="A132" s="238">
        <f>IF((SUM('Раздел 4'!Y59:Y59)&lt;=SUM('Раздел 4'!Y58:Y58)),"","Неверно!")</f>
      </c>
      <c r="B132" s="240" t="s">
        <v>551</v>
      </c>
      <c r="C132" s="241" t="s">
        <v>552</v>
      </c>
      <c r="D132" s="241" t="s">
        <v>553</v>
      </c>
      <c r="E132" s="241" t="str">
        <f>CONCATENATE(SUM('Раздел 4'!Y59:Y59),"&lt;=",SUM('Раздел 4'!Y58:Y58))</f>
        <v>0&lt;=0</v>
      </c>
      <c r="F132" s="225"/>
    </row>
    <row r="133" spans="1:6" s="120" customFormat="1" ht="38.25">
      <c r="A133" s="238">
        <f>IF((SUM('Раздел 4'!Z59:Z59)&lt;=SUM('Раздел 4'!Z58:Z58)),"","Неверно!")</f>
      </c>
      <c r="B133" s="240" t="s">
        <v>551</v>
      </c>
      <c r="C133" s="241" t="s">
        <v>552</v>
      </c>
      <c r="D133" s="241" t="s">
        <v>553</v>
      </c>
      <c r="E133" s="241" t="str">
        <f>CONCATENATE(SUM('Раздел 4'!Z59:Z59),"&lt;=",SUM('Раздел 4'!Z58:Z58))</f>
        <v>0&lt;=0</v>
      </c>
      <c r="F133" s="225"/>
    </row>
    <row r="134" spans="1:6" s="120" customFormat="1" ht="38.25">
      <c r="A134" s="238">
        <f>IF((SUM('Разделы 5, 6, 7, 8'!J16:J16)&lt;=SUM('Разделы 5, 6, 7, 8'!J9:J9)),"","Неверно!")</f>
      </c>
      <c r="B134" s="240" t="s">
        <v>554</v>
      </c>
      <c r="C134" s="241" t="s">
        <v>555</v>
      </c>
      <c r="D134" s="241" t="s">
        <v>382</v>
      </c>
      <c r="E134" s="241" t="str">
        <f>CONCATENATE(SUM('Разделы 5, 6, 7, 8'!J16:J16),"&lt;=",SUM('Разделы 5, 6, 7, 8'!J9:J9))</f>
        <v>0&lt;=52</v>
      </c>
      <c r="F134" s="225"/>
    </row>
    <row r="135" spans="1:6" s="120" customFormat="1" ht="38.25">
      <c r="A135" s="238">
        <f>IF((SUM('Разделы 5, 6, 7, 8'!K16:K16)&lt;=SUM('Разделы 5, 6, 7, 8'!K9:K9)),"","Неверно!")</f>
      </c>
      <c r="B135" s="240" t="s">
        <v>554</v>
      </c>
      <c r="C135" s="241" t="s">
        <v>555</v>
      </c>
      <c r="D135" s="241" t="s">
        <v>382</v>
      </c>
      <c r="E135" s="241" t="str">
        <f>CONCATENATE(SUM('Разделы 5, 6, 7, 8'!K16:K16),"&lt;=",SUM('Разделы 5, 6, 7, 8'!K9:K9))</f>
        <v>0&lt;=2</v>
      </c>
      <c r="F135" s="225"/>
    </row>
    <row r="136" spans="1:6" s="120" customFormat="1" ht="38.25">
      <c r="A136" s="238">
        <f>IF((SUM('Разделы 5, 6, 7, 8'!L16:L16)&lt;=SUM('Разделы 5, 6, 7, 8'!L9:L9)),"","Неверно!")</f>
      </c>
      <c r="B136" s="240" t="s">
        <v>554</v>
      </c>
      <c r="C136" s="241" t="s">
        <v>555</v>
      </c>
      <c r="D136" s="241" t="s">
        <v>382</v>
      </c>
      <c r="E136" s="241" t="str">
        <f>CONCATENATE(SUM('Разделы 5, 6, 7, 8'!L16:L16),"&lt;=",SUM('Разделы 5, 6, 7, 8'!L9:L9))</f>
        <v>0&lt;=1</v>
      </c>
      <c r="F136" s="225"/>
    </row>
    <row r="137" spans="1:6" s="120" customFormat="1" ht="38.25">
      <c r="A137" s="238">
        <f>IF((SUM('Разделы 5, 6, 7, 8'!M16:M16)&lt;=SUM('Разделы 5, 6, 7, 8'!M9:M9)),"","Неверно!")</f>
      </c>
      <c r="B137" s="240" t="s">
        <v>554</v>
      </c>
      <c r="C137" s="241" t="s">
        <v>555</v>
      </c>
      <c r="D137" s="241" t="s">
        <v>382</v>
      </c>
      <c r="E137" s="241" t="str">
        <f>CONCATENATE(SUM('Разделы 5, 6, 7, 8'!M16:M16),"&lt;=",SUM('Разделы 5, 6, 7, 8'!M9:M9))</f>
        <v>0&lt;=0</v>
      </c>
      <c r="F137" s="225"/>
    </row>
    <row r="138" spans="1:6" s="120" customFormat="1" ht="38.25">
      <c r="A138" s="238">
        <f>IF((SUM('Разделы 5, 6, 7, 8'!N16:N16)&lt;=SUM('Разделы 5, 6, 7, 8'!N9:N9)),"","Неверно!")</f>
      </c>
      <c r="B138" s="240" t="s">
        <v>554</v>
      </c>
      <c r="C138" s="241" t="s">
        <v>555</v>
      </c>
      <c r="D138" s="241" t="s">
        <v>382</v>
      </c>
      <c r="E138" s="241" t="str">
        <f>CONCATENATE(SUM('Разделы 5, 6, 7, 8'!N16:N16),"&lt;=",SUM('Разделы 5, 6, 7, 8'!N9:N9))</f>
        <v>0&lt;=0</v>
      </c>
      <c r="F138" s="225"/>
    </row>
    <row r="139" spans="1:6" s="120" customFormat="1" ht="38.25">
      <c r="A139" s="238">
        <f>IF((SUM('Разделы 5, 6, 7, 8'!O16:O16)&lt;=SUM('Разделы 5, 6, 7, 8'!O9:O9)),"","Неверно!")</f>
      </c>
      <c r="B139" s="240" t="s">
        <v>554</v>
      </c>
      <c r="C139" s="241" t="s">
        <v>555</v>
      </c>
      <c r="D139" s="241" t="s">
        <v>382</v>
      </c>
      <c r="E139" s="241" t="str">
        <f>CONCATENATE(SUM('Разделы 5, 6, 7, 8'!O16:O16),"&lt;=",SUM('Разделы 5, 6, 7, 8'!O9:O9))</f>
        <v>0&lt;=5</v>
      </c>
      <c r="F139" s="225"/>
    </row>
    <row r="140" spans="1:6" s="120" customFormat="1" ht="38.25">
      <c r="A140" s="238">
        <f>IF((SUM('Разделы 5, 6, 7, 8'!P16:P16)&lt;=SUM('Разделы 5, 6, 7, 8'!P9:P9)),"","Неверно!")</f>
      </c>
      <c r="B140" s="240" t="s">
        <v>554</v>
      </c>
      <c r="C140" s="241" t="s">
        <v>555</v>
      </c>
      <c r="D140" s="241" t="s">
        <v>382</v>
      </c>
      <c r="E140" s="241" t="str">
        <f>CONCATENATE(SUM('Разделы 5, 6, 7, 8'!P16:P16),"&lt;=",SUM('Разделы 5, 6, 7, 8'!P9:P9))</f>
        <v>0&lt;=0</v>
      </c>
      <c r="F140" s="225"/>
    </row>
    <row r="141" spans="1:6" s="120" customFormat="1" ht="38.25">
      <c r="A141" s="238">
        <f>IF((SUM('Разделы 5, 6, 7, 8'!Q16:Q16)&lt;=SUM('Разделы 5, 6, 7, 8'!Q9:Q9)),"","Неверно!")</f>
      </c>
      <c r="B141" s="240" t="s">
        <v>554</v>
      </c>
      <c r="C141" s="241" t="s">
        <v>555</v>
      </c>
      <c r="D141" s="241" t="s">
        <v>382</v>
      </c>
      <c r="E141" s="241" t="str">
        <f>CONCATENATE(SUM('Разделы 5, 6, 7, 8'!Q16:Q16),"&lt;=",SUM('Разделы 5, 6, 7, 8'!Q9:Q9))</f>
        <v>0&lt;=0</v>
      </c>
      <c r="F141" s="225"/>
    </row>
    <row r="142" spans="1:6" s="120" customFormat="1" ht="38.25">
      <c r="A142" s="238">
        <f>IF((SUM('Разделы 5, 6, 7, 8'!R16:R16)&lt;=SUM('Разделы 5, 6, 7, 8'!R9:R9)),"","Неверно!")</f>
      </c>
      <c r="B142" s="240" t="s">
        <v>554</v>
      </c>
      <c r="C142" s="241" t="s">
        <v>555</v>
      </c>
      <c r="D142" s="241" t="s">
        <v>382</v>
      </c>
      <c r="E142" s="241" t="str">
        <f>CONCATENATE(SUM('Разделы 5, 6, 7, 8'!R16:R16),"&lt;=",SUM('Разделы 5, 6, 7, 8'!R9:R9))</f>
        <v>0&lt;=0</v>
      </c>
      <c r="F142" s="225"/>
    </row>
    <row r="143" spans="1:6" s="120" customFormat="1" ht="38.25">
      <c r="A143" s="238">
        <f>IF((SUM('Разделы 5, 6, 7, 8'!S16:S16)&lt;=SUM('Разделы 5, 6, 7, 8'!S9:S9)),"","Неверно!")</f>
      </c>
      <c r="B143" s="240" t="s">
        <v>554</v>
      </c>
      <c r="C143" s="241" t="s">
        <v>555</v>
      </c>
      <c r="D143" s="241" t="s">
        <v>382</v>
      </c>
      <c r="E143" s="241" t="str">
        <f>CONCATENATE(SUM('Разделы 5, 6, 7, 8'!S16:S16),"&lt;=",SUM('Разделы 5, 6, 7, 8'!S9:S9))</f>
        <v>0&lt;=0</v>
      </c>
      <c r="F143" s="225"/>
    </row>
    <row r="144" spans="1:6" s="120" customFormat="1" ht="89.25">
      <c r="A144" s="238">
        <f>IF((SUM('Разделы 5, 6, 7, 8'!E17:E17)&lt;=SUM('Раздел 4'!Q45:Q45)+SUM('Раздел 4'!W45:W45)+SUM('Раздел 4'!AC45:AI45)),"","Неверно!")</f>
      </c>
      <c r="B144" s="240" t="s">
        <v>556</v>
      </c>
      <c r="C144" s="241" t="s">
        <v>557</v>
      </c>
      <c r="D144" s="241" t="s">
        <v>558</v>
      </c>
      <c r="E144" s="241" t="str">
        <f>CONCATENATE(SUM('Разделы 5, 6, 7, 8'!E17:E17),"&lt;=",SUM('Раздел 4'!Q45:Q45),"+",SUM('Раздел 4'!W45:W45),"+",SUM('Раздел 4'!AC45:AI45))</f>
        <v>63&lt;=12+43+119</v>
      </c>
      <c r="F144" s="225"/>
    </row>
    <row r="145" spans="1:6" s="120" customFormat="1" ht="38.25">
      <c r="A145" s="238">
        <f>IF((SUM('Разделы 1, 2, 3'!C21:C21)=SUM('Разделы 1, 2, 3'!D21:L21)),"","Неверно!")</f>
      </c>
      <c r="B145" s="240" t="s">
        <v>559</v>
      </c>
      <c r="C145" s="241" t="s">
        <v>560</v>
      </c>
      <c r="D145" s="241" t="s">
        <v>405</v>
      </c>
      <c r="E145" s="241" t="str">
        <f>CONCATENATE(SUM('Разделы 1, 2, 3'!C21:C21),"=",SUM('Разделы 1, 2, 3'!D21:L21))</f>
        <v>954=954</v>
      </c>
      <c r="F145" s="225"/>
    </row>
    <row r="146" spans="1:6" s="120" customFormat="1" ht="38.25">
      <c r="A146" s="238">
        <f>IF((SUM('Разделы 1, 2, 3'!C22:C22)=SUM('Разделы 1, 2, 3'!D22:L22)),"","Неверно!")</f>
      </c>
      <c r="B146" s="240" t="s">
        <v>559</v>
      </c>
      <c r="C146" s="241" t="s">
        <v>560</v>
      </c>
      <c r="D146" s="241" t="s">
        <v>405</v>
      </c>
      <c r="E146" s="241" t="str">
        <f>CONCATENATE(SUM('Разделы 1, 2, 3'!C22:C22),"=",SUM('Разделы 1, 2, 3'!D22:L22))</f>
        <v>515=515</v>
      </c>
      <c r="F146" s="225"/>
    </row>
    <row r="147" spans="1:6" s="120" customFormat="1" ht="38.25">
      <c r="A147" s="238">
        <f>IF((SUM('Разделы 1, 2, 3'!C23:C23)=SUM('Разделы 1, 2, 3'!D23:L23)),"","Неверно!")</f>
      </c>
      <c r="B147" s="240" t="s">
        <v>559</v>
      </c>
      <c r="C147" s="241" t="s">
        <v>560</v>
      </c>
      <c r="D147" s="241" t="s">
        <v>405</v>
      </c>
      <c r="E147" s="241" t="str">
        <f>CONCATENATE(SUM('Разделы 1, 2, 3'!C23:C23),"=",SUM('Разделы 1, 2, 3'!D23:L23))</f>
        <v>1469=1469</v>
      </c>
      <c r="F147" s="225"/>
    </row>
    <row r="148" spans="1:6" s="120" customFormat="1" ht="38.25">
      <c r="A148" s="238">
        <f>IF((SUM('Раздел 4'!AO45:AO45)=SUM('Раздел 4'!AO54:AO57)),"","Неверно!")</f>
      </c>
      <c r="B148" s="240" t="s">
        <v>561</v>
      </c>
      <c r="C148" s="241" t="s">
        <v>562</v>
      </c>
      <c r="D148" s="241" t="s">
        <v>563</v>
      </c>
      <c r="E148" s="241" t="str">
        <f>CONCATENATE(SUM('Раздел 4'!AO45:AO45),"=",SUM('Раздел 4'!AO54:AO57))</f>
        <v>1=1</v>
      </c>
      <c r="F148" s="225"/>
    </row>
    <row r="149" spans="1:6" s="120" customFormat="1" ht="38.25">
      <c r="A149" s="238">
        <f>IF((SUM('Раздел 4'!AP45:AP45)=SUM('Раздел 4'!AP54:AP57)),"","Неверно!")</f>
      </c>
      <c r="B149" s="240" t="s">
        <v>561</v>
      </c>
      <c r="C149" s="241" t="s">
        <v>562</v>
      </c>
      <c r="D149" s="241" t="s">
        <v>563</v>
      </c>
      <c r="E149" s="241" t="str">
        <f>CONCATENATE(SUM('Раздел 4'!AP45:AP45),"=",SUM('Раздел 4'!AP54:AP57))</f>
        <v>18=18</v>
      </c>
      <c r="F149" s="225"/>
    </row>
    <row r="150" spans="1:6" s="120" customFormat="1" ht="38.25">
      <c r="A150" s="238">
        <f>IF((SUM('Раздел 4'!AQ45:AQ45)=SUM('Раздел 4'!AQ54:AQ57)),"","Неверно!")</f>
      </c>
      <c r="B150" s="240" t="s">
        <v>561</v>
      </c>
      <c r="C150" s="241" t="s">
        <v>562</v>
      </c>
      <c r="D150" s="241" t="s">
        <v>563</v>
      </c>
      <c r="E150" s="241" t="str">
        <f>CONCATENATE(SUM('Раздел 4'!AQ45:AQ45),"=",SUM('Раздел 4'!AQ54:AQ57))</f>
        <v>5=5</v>
      </c>
      <c r="F150" s="225"/>
    </row>
    <row r="151" spans="1:6" s="120" customFormat="1" ht="38.25">
      <c r="A151" s="238">
        <f>IF((SUM('Раздел 4'!AR45:AR45)=SUM('Раздел 4'!AR54:AR57)),"","Неверно!")</f>
      </c>
      <c r="B151" s="240" t="s">
        <v>561</v>
      </c>
      <c r="C151" s="241" t="s">
        <v>562</v>
      </c>
      <c r="D151" s="241" t="s">
        <v>563</v>
      </c>
      <c r="E151" s="241" t="str">
        <f>CONCATENATE(SUM('Раздел 4'!AR45:AR45),"=",SUM('Раздел 4'!AR54:AR57))</f>
        <v>31=31</v>
      </c>
      <c r="F151" s="225"/>
    </row>
    <row r="152" spans="1:6" s="120" customFormat="1" ht="38.25">
      <c r="A152" s="238">
        <f>IF((SUM('Раздел 4'!AC10:AC10)=SUM('Раздел 4'!X10:AB10)),"","Неверно!")</f>
      </c>
      <c r="B152" s="240" t="s">
        <v>564</v>
      </c>
      <c r="C152" s="241" t="s">
        <v>565</v>
      </c>
      <c r="D152" s="241" t="s">
        <v>566</v>
      </c>
      <c r="E152" s="241" t="str">
        <f>CONCATENATE(SUM('Раздел 4'!AC10:AC10),"=",SUM('Раздел 4'!X10:AB10))</f>
        <v>0=0</v>
      </c>
      <c r="F152" s="225"/>
    </row>
    <row r="153" spans="1:6" s="120" customFormat="1" ht="38.25">
      <c r="A153" s="238">
        <f>IF((SUM('Раздел 4'!AC11:AC11)=SUM('Раздел 4'!X11:AB11)),"","Неверно!")</f>
      </c>
      <c r="B153" s="240" t="s">
        <v>564</v>
      </c>
      <c r="C153" s="241" t="s">
        <v>565</v>
      </c>
      <c r="D153" s="241" t="s">
        <v>566</v>
      </c>
      <c r="E153" s="241" t="str">
        <f>CONCATENATE(SUM('Раздел 4'!AC11:AC11),"=",SUM('Раздел 4'!X11:AB11))</f>
        <v>0=0</v>
      </c>
      <c r="F153" s="225"/>
    </row>
    <row r="154" spans="1:6" s="120" customFormat="1" ht="38.25">
      <c r="A154" s="238">
        <f>IF((SUM('Раздел 4'!AC12:AC12)=SUM('Раздел 4'!X12:AB12)),"","Неверно!")</f>
      </c>
      <c r="B154" s="240" t="s">
        <v>564</v>
      </c>
      <c r="C154" s="241" t="s">
        <v>565</v>
      </c>
      <c r="D154" s="241" t="s">
        <v>566</v>
      </c>
      <c r="E154" s="241" t="str">
        <f>CONCATENATE(SUM('Раздел 4'!AC12:AC12),"=",SUM('Раздел 4'!X12:AB12))</f>
        <v>0=0</v>
      </c>
      <c r="F154" s="225"/>
    </row>
    <row r="155" spans="1:6" s="120" customFormat="1" ht="38.25">
      <c r="A155" s="238">
        <f>IF((SUM('Раздел 4'!AC13:AC13)=SUM('Раздел 4'!X13:AB13)),"","Неверно!")</f>
      </c>
      <c r="B155" s="240" t="s">
        <v>564</v>
      </c>
      <c r="C155" s="241" t="s">
        <v>565</v>
      </c>
      <c r="D155" s="241" t="s">
        <v>566</v>
      </c>
      <c r="E155" s="241" t="str">
        <f>CONCATENATE(SUM('Раздел 4'!AC13:AC13),"=",SUM('Раздел 4'!X13:AB13))</f>
        <v>0=0</v>
      </c>
      <c r="F155" s="225"/>
    </row>
    <row r="156" spans="1:6" s="120" customFormat="1" ht="38.25">
      <c r="A156" s="238">
        <f>IF((SUM('Раздел 4'!AC14:AC14)=SUM('Раздел 4'!X14:AB14)),"","Неверно!")</f>
      </c>
      <c r="B156" s="240" t="s">
        <v>564</v>
      </c>
      <c r="C156" s="241" t="s">
        <v>565</v>
      </c>
      <c r="D156" s="241" t="s">
        <v>566</v>
      </c>
      <c r="E156" s="241" t="str">
        <f>CONCATENATE(SUM('Раздел 4'!AC14:AC14),"=",SUM('Раздел 4'!X14:AB14))</f>
        <v>0=0</v>
      </c>
      <c r="F156" s="225"/>
    </row>
    <row r="157" spans="1:6" s="120" customFormat="1" ht="38.25">
      <c r="A157" s="238">
        <f>IF((SUM('Раздел 4'!AC15:AC15)=SUM('Раздел 4'!X15:AB15)),"","Неверно!")</f>
      </c>
      <c r="B157" s="240" t="s">
        <v>564</v>
      </c>
      <c r="C157" s="241" t="s">
        <v>565</v>
      </c>
      <c r="D157" s="241" t="s">
        <v>566</v>
      </c>
      <c r="E157" s="241" t="str">
        <f>CONCATENATE(SUM('Раздел 4'!AC15:AC15),"=",SUM('Раздел 4'!X15:AB15))</f>
        <v>0=0</v>
      </c>
      <c r="F157" s="225"/>
    </row>
    <row r="158" spans="1:6" s="120" customFormat="1" ht="38.25">
      <c r="A158" s="238">
        <f>IF((SUM('Раздел 4'!AC16:AC16)=SUM('Раздел 4'!X16:AB16)),"","Неверно!")</f>
      </c>
      <c r="B158" s="240" t="s">
        <v>564</v>
      </c>
      <c r="C158" s="241" t="s">
        <v>565</v>
      </c>
      <c r="D158" s="241" t="s">
        <v>566</v>
      </c>
      <c r="E158" s="241" t="str">
        <f>CONCATENATE(SUM('Раздел 4'!AC16:AC16),"=",SUM('Раздел 4'!X16:AB16))</f>
        <v>0=0</v>
      </c>
      <c r="F158" s="225"/>
    </row>
    <row r="159" spans="1:6" s="120" customFormat="1" ht="38.25">
      <c r="A159" s="238">
        <f>IF((SUM('Раздел 4'!AC17:AC17)=SUM('Раздел 4'!X17:AB17)),"","Неверно!")</f>
      </c>
      <c r="B159" s="240" t="s">
        <v>564</v>
      </c>
      <c r="C159" s="241" t="s">
        <v>565</v>
      </c>
      <c r="D159" s="241" t="s">
        <v>566</v>
      </c>
      <c r="E159" s="241" t="str">
        <f>CONCATENATE(SUM('Раздел 4'!AC17:AC17),"=",SUM('Раздел 4'!X17:AB17))</f>
        <v>0=0</v>
      </c>
      <c r="F159" s="225"/>
    </row>
    <row r="160" spans="1:6" s="120" customFormat="1" ht="38.25">
      <c r="A160" s="238">
        <f>IF((SUM('Раздел 4'!AC18:AC18)=SUM('Раздел 4'!X18:AB18)),"","Неверно!")</f>
      </c>
      <c r="B160" s="240" t="s">
        <v>564</v>
      </c>
      <c r="C160" s="241" t="s">
        <v>565</v>
      </c>
      <c r="D160" s="241" t="s">
        <v>566</v>
      </c>
      <c r="E160" s="241" t="str">
        <f>CONCATENATE(SUM('Раздел 4'!AC18:AC18),"=",SUM('Раздел 4'!X18:AB18))</f>
        <v>0=0</v>
      </c>
      <c r="F160" s="225"/>
    </row>
    <row r="161" spans="1:6" s="120" customFormat="1" ht="38.25">
      <c r="A161" s="238">
        <f>IF((SUM('Раздел 4'!AC19:AC19)=SUM('Раздел 4'!X19:AB19)),"","Неверно!")</f>
      </c>
      <c r="B161" s="240" t="s">
        <v>564</v>
      </c>
      <c r="C161" s="241" t="s">
        <v>565</v>
      </c>
      <c r="D161" s="241" t="s">
        <v>566</v>
      </c>
      <c r="E161" s="241" t="str">
        <f>CONCATENATE(SUM('Раздел 4'!AC19:AC19),"=",SUM('Раздел 4'!X19:AB19))</f>
        <v>0=0</v>
      </c>
      <c r="F161" s="225"/>
    </row>
    <row r="162" spans="1:6" s="120" customFormat="1" ht="38.25">
      <c r="A162" s="238">
        <f>IF((SUM('Раздел 4'!AC20:AC20)=SUM('Раздел 4'!X20:AB20)),"","Неверно!")</f>
      </c>
      <c r="B162" s="240" t="s">
        <v>564</v>
      </c>
      <c r="C162" s="241" t="s">
        <v>565</v>
      </c>
      <c r="D162" s="241" t="s">
        <v>566</v>
      </c>
      <c r="E162" s="241" t="str">
        <f>CONCATENATE(SUM('Раздел 4'!AC20:AC20),"=",SUM('Раздел 4'!X20:AB20))</f>
        <v>0=0</v>
      </c>
      <c r="F162" s="225"/>
    </row>
    <row r="163" spans="1:6" s="120" customFormat="1" ht="38.25">
      <c r="A163" s="238">
        <f>IF((SUM('Раздел 4'!AC21:AC21)=SUM('Раздел 4'!X21:AB21)),"","Неверно!")</f>
      </c>
      <c r="B163" s="240" t="s">
        <v>564</v>
      </c>
      <c r="C163" s="241" t="s">
        <v>565</v>
      </c>
      <c r="D163" s="241" t="s">
        <v>566</v>
      </c>
      <c r="E163" s="241" t="str">
        <f>CONCATENATE(SUM('Раздел 4'!AC21:AC21),"=",SUM('Раздел 4'!X21:AB21))</f>
        <v>0=0</v>
      </c>
      <c r="F163" s="225"/>
    </row>
    <row r="164" spans="1:6" s="120" customFormat="1" ht="38.25">
      <c r="A164" s="238">
        <f>IF((SUM('Раздел 4'!AC22:AC22)=SUM('Раздел 4'!X22:AB22)),"","Неверно!")</f>
      </c>
      <c r="B164" s="240" t="s">
        <v>564</v>
      </c>
      <c r="C164" s="241" t="s">
        <v>565</v>
      </c>
      <c r="D164" s="241" t="s">
        <v>566</v>
      </c>
      <c r="E164" s="241" t="str">
        <f>CONCATENATE(SUM('Раздел 4'!AC22:AC22),"=",SUM('Раздел 4'!X22:AB22))</f>
        <v>0=0</v>
      </c>
      <c r="F164" s="225"/>
    </row>
    <row r="165" spans="1:6" s="120" customFormat="1" ht="38.25">
      <c r="A165" s="238">
        <f>IF((SUM('Раздел 4'!AC23:AC23)=SUM('Раздел 4'!X23:AB23)),"","Неверно!")</f>
      </c>
      <c r="B165" s="240" t="s">
        <v>564</v>
      </c>
      <c r="C165" s="241" t="s">
        <v>565</v>
      </c>
      <c r="D165" s="241" t="s">
        <v>566</v>
      </c>
      <c r="E165" s="241" t="str">
        <f>CONCATENATE(SUM('Раздел 4'!AC23:AC23),"=",SUM('Раздел 4'!X23:AB23))</f>
        <v>0=0</v>
      </c>
      <c r="F165" s="225"/>
    </row>
    <row r="166" spans="1:6" s="120" customFormat="1" ht="38.25">
      <c r="A166" s="238">
        <f>IF((SUM('Раздел 4'!AC24:AC24)=SUM('Раздел 4'!X24:AB24)),"","Неверно!")</f>
      </c>
      <c r="B166" s="240" t="s">
        <v>564</v>
      </c>
      <c r="C166" s="241" t="s">
        <v>565</v>
      </c>
      <c r="D166" s="241" t="s">
        <v>566</v>
      </c>
      <c r="E166" s="241" t="str">
        <f>CONCATENATE(SUM('Раздел 4'!AC24:AC24),"=",SUM('Раздел 4'!X24:AB24))</f>
        <v>0=0</v>
      </c>
      <c r="F166" s="225"/>
    </row>
    <row r="167" spans="1:6" s="120" customFormat="1" ht="38.25">
      <c r="A167" s="238">
        <f>IF((SUM('Раздел 4'!AC25:AC25)=SUM('Раздел 4'!X25:AB25)),"","Неверно!")</f>
      </c>
      <c r="B167" s="240" t="s">
        <v>564</v>
      </c>
      <c r="C167" s="241" t="s">
        <v>565</v>
      </c>
      <c r="D167" s="241" t="s">
        <v>566</v>
      </c>
      <c r="E167" s="241" t="str">
        <f>CONCATENATE(SUM('Раздел 4'!AC25:AC25),"=",SUM('Раздел 4'!X25:AB25))</f>
        <v>0=0</v>
      </c>
      <c r="F167" s="225"/>
    </row>
    <row r="168" spans="1:6" s="120" customFormat="1" ht="38.25">
      <c r="A168" s="238">
        <f>IF((SUM('Раздел 4'!AC26:AC26)=SUM('Раздел 4'!X26:AB26)),"","Неверно!")</f>
      </c>
      <c r="B168" s="240" t="s">
        <v>564</v>
      </c>
      <c r="C168" s="241" t="s">
        <v>565</v>
      </c>
      <c r="D168" s="241" t="s">
        <v>566</v>
      </c>
      <c r="E168" s="241" t="str">
        <f>CONCATENATE(SUM('Раздел 4'!AC26:AC26),"=",SUM('Раздел 4'!X26:AB26))</f>
        <v>0=0</v>
      </c>
      <c r="F168" s="225"/>
    </row>
    <row r="169" spans="1:6" s="120" customFormat="1" ht="38.25">
      <c r="A169" s="238">
        <f>IF((SUM('Раздел 4'!AC27:AC27)=SUM('Раздел 4'!X27:AB27)),"","Неверно!")</f>
      </c>
      <c r="B169" s="240" t="s">
        <v>564</v>
      </c>
      <c r="C169" s="241" t="s">
        <v>565</v>
      </c>
      <c r="D169" s="241" t="s">
        <v>566</v>
      </c>
      <c r="E169" s="241" t="str">
        <f>CONCATENATE(SUM('Раздел 4'!AC27:AC27),"=",SUM('Раздел 4'!X27:AB27))</f>
        <v>0=0</v>
      </c>
      <c r="F169" s="225"/>
    </row>
    <row r="170" spans="1:6" s="120" customFormat="1" ht="38.25">
      <c r="A170" s="238">
        <f>IF((SUM('Раздел 4'!AC28:AC28)=SUM('Раздел 4'!X28:AB28)),"","Неверно!")</f>
      </c>
      <c r="B170" s="240" t="s">
        <v>564</v>
      </c>
      <c r="C170" s="241" t="s">
        <v>565</v>
      </c>
      <c r="D170" s="241" t="s">
        <v>566</v>
      </c>
      <c r="E170" s="241" t="str">
        <f>CONCATENATE(SUM('Раздел 4'!AC28:AC28),"=",SUM('Раздел 4'!X28:AB28))</f>
        <v>0=0</v>
      </c>
      <c r="F170" s="225"/>
    </row>
    <row r="171" spans="1:6" s="120" customFormat="1" ht="38.25">
      <c r="A171" s="238">
        <f>IF((SUM('Раздел 4'!AC29:AC29)=SUM('Раздел 4'!X29:AB29)),"","Неверно!")</f>
      </c>
      <c r="B171" s="240" t="s">
        <v>564</v>
      </c>
      <c r="C171" s="241" t="s">
        <v>565</v>
      </c>
      <c r="D171" s="241" t="s">
        <v>566</v>
      </c>
      <c r="E171" s="241" t="str">
        <f>CONCATENATE(SUM('Раздел 4'!AC29:AC29),"=",SUM('Раздел 4'!X29:AB29))</f>
        <v>0=0</v>
      </c>
      <c r="F171" s="225"/>
    </row>
    <row r="172" spans="1:6" s="120" customFormat="1" ht="38.25">
      <c r="A172" s="238">
        <f>IF((SUM('Раздел 4'!AC30:AC30)=SUM('Раздел 4'!X30:AB30)),"","Неверно!")</f>
      </c>
      <c r="B172" s="240" t="s">
        <v>564</v>
      </c>
      <c r="C172" s="241" t="s">
        <v>565</v>
      </c>
      <c r="D172" s="241" t="s">
        <v>566</v>
      </c>
      <c r="E172" s="241" t="str">
        <f>CONCATENATE(SUM('Раздел 4'!AC30:AC30),"=",SUM('Раздел 4'!X30:AB30))</f>
        <v>0=0</v>
      </c>
      <c r="F172" s="225"/>
    </row>
    <row r="173" spans="1:6" s="120" customFormat="1" ht="38.25">
      <c r="A173" s="238">
        <f>IF((SUM('Раздел 4'!AC31:AC31)=SUM('Раздел 4'!X31:AB31)),"","Неверно!")</f>
      </c>
      <c r="B173" s="240" t="s">
        <v>564</v>
      </c>
      <c r="C173" s="241" t="s">
        <v>565</v>
      </c>
      <c r="D173" s="241" t="s">
        <v>566</v>
      </c>
      <c r="E173" s="241" t="str">
        <f>CONCATENATE(SUM('Раздел 4'!AC31:AC31),"=",SUM('Раздел 4'!X31:AB31))</f>
        <v>0=0</v>
      </c>
      <c r="F173" s="225"/>
    </row>
    <row r="174" spans="1:6" s="120" customFormat="1" ht="38.25">
      <c r="A174" s="238">
        <f>IF((SUM('Раздел 4'!AC32:AC32)=SUM('Раздел 4'!X32:AB32)),"","Неверно!")</f>
      </c>
      <c r="B174" s="240" t="s">
        <v>564</v>
      </c>
      <c r="C174" s="241" t="s">
        <v>565</v>
      </c>
      <c r="D174" s="241" t="s">
        <v>566</v>
      </c>
      <c r="E174" s="241" t="str">
        <f>CONCATENATE(SUM('Раздел 4'!AC32:AC32),"=",SUM('Раздел 4'!X32:AB32))</f>
        <v>0=0</v>
      </c>
      <c r="F174" s="225"/>
    </row>
    <row r="175" spans="1:6" s="120" customFormat="1" ht="38.25">
      <c r="A175" s="238">
        <f>IF((SUM('Раздел 4'!AC33:AC33)=SUM('Раздел 4'!X33:AB33)),"","Неверно!")</f>
      </c>
      <c r="B175" s="240" t="s">
        <v>564</v>
      </c>
      <c r="C175" s="241" t="s">
        <v>565</v>
      </c>
      <c r="D175" s="241" t="s">
        <v>566</v>
      </c>
      <c r="E175" s="241" t="str">
        <f>CONCATENATE(SUM('Раздел 4'!AC33:AC33),"=",SUM('Раздел 4'!X33:AB33))</f>
        <v>0=0</v>
      </c>
      <c r="F175" s="225"/>
    </row>
    <row r="176" spans="1:6" s="120" customFormat="1" ht="38.25">
      <c r="A176" s="238">
        <f>IF((SUM('Раздел 4'!AC34:AC34)=SUM('Раздел 4'!X34:AB34)),"","Неверно!")</f>
      </c>
      <c r="B176" s="240" t="s">
        <v>564</v>
      </c>
      <c r="C176" s="241" t="s">
        <v>565</v>
      </c>
      <c r="D176" s="241" t="s">
        <v>566</v>
      </c>
      <c r="E176" s="241" t="str">
        <f>CONCATENATE(SUM('Раздел 4'!AC34:AC34),"=",SUM('Раздел 4'!X34:AB34))</f>
        <v>0=0</v>
      </c>
      <c r="F176" s="225"/>
    </row>
    <row r="177" spans="1:6" s="120" customFormat="1" ht="38.25">
      <c r="A177" s="238">
        <f>IF((SUM('Раздел 4'!AC35:AC35)=SUM('Раздел 4'!X35:AB35)),"","Неверно!")</f>
      </c>
      <c r="B177" s="240" t="s">
        <v>564</v>
      </c>
      <c r="C177" s="241" t="s">
        <v>565</v>
      </c>
      <c r="D177" s="241" t="s">
        <v>566</v>
      </c>
      <c r="E177" s="241" t="str">
        <f>CONCATENATE(SUM('Раздел 4'!AC35:AC35),"=",SUM('Раздел 4'!X35:AB35))</f>
        <v>0=0</v>
      </c>
      <c r="F177" s="225"/>
    </row>
    <row r="178" spans="1:6" s="120" customFormat="1" ht="38.25">
      <c r="A178" s="238">
        <f>IF((SUM('Раздел 4'!AC36:AC36)=SUM('Раздел 4'!X36:AB36)),"","Неверно!")</f>
      </c>
      <c r="B178" s="240" t="s">
        <v>564</v>
      </c>
      <c r="C178" s="241" t="s">
        <v>565</v>
      </c>
      <c r="D178" s="241" t="s">
        <v>566</v>
      </c>
      <c r="E178" s="241" t="str">
        <f>CONCATENATE(SUM('Раздел 4'!AC36:AC36),"=",SUM('Раздел 4'!X36:AB36))</f>
        <v>0=0</v>
      </c>
      <c r="F178" s="225"/>
    </row>
    <row r="179" spans="1:6" s="120" customFormat="1" ht="38.25">
      <c r="A179" s="238">
        <f>IF((SUM('Раздел 4'!AC37:AC37)=SUM('Раздел 4'!X37:AB37)),"","Неверно!")</f>
      </c>
      <c r="B179" s="240" t="s">
        <v>564</v>
      </c>
      <c r="C179" s="241" t="s">
        <v>565</v>
      </c>
      <c r="D179" s="241" t="s">
        <v>566</v>
      </c>
      <c r="E179" s="241" t="str">
        <f>CONCATENATE(SUM('Раздел 4'!AC37:AC37),"=",SUM('Раздел 4'!X37:AB37))</f>
        <v>0=0</v>
      </c>
      <c r="F179" s="225"/>
    </row>
    <row r="180" spans="1:6" s="120" customFormat="1" ht="38.25">
      <c r="A180" s="238">
        <f>IF((SUM('Раздел 4'!AC38:AC38)=SUM('Раздел 4'!X38:AB38)),"","Неверно!")</f>
      </c>
      <c r="B180" s="240" t="s">
        <v>564</v>
      </c>
      <c r="C180" s="241" t="s">
        <v>565</v>
      </c>
      <c r="D180" s="241" t="s">
        <v>566</v>
      </c>
      <c r="E180" s="241" t="str">
        <f>CONCATENATE(SUM('Раздел 4'!AC38:AC38),"=",SUM('Раздел 4'!X38:AB38))</f>
        <v>0=0</v>
      </c>
      <c r="F180" s="225"/>
    </row>
    <row r="181" spans="1:6" s="120" customFormat="1" ht="38.25">
      <c r="A181" s="238">
        <f>IF((SUM('Раздел 4'!AC39:AC39)=SUM('Раздел 4'!X39:AB39)),"","Неверно!")</f>
      </c>
      <c r="B181" s="240" t="s">
        <v>564</v>
      </c>
      <c r="C181" s="241" t="s">
        <v>565</v>
      </c>
      <c r="D181" s="241" t="s">
        <v>566</v>
      </c>
      <c r="E181" s="241" t="str">
        <f>CONCATENATE(SUM('Раздел 4'!AC39:AC39),"=",SUM('Раздел 4'!X39:AB39))</f>
        <v>0=0</v>
      </c>
      <c r="F181" s="225"/>
    </row>
    <row r="182" spans="1:6" s="120" customFormat="1" ht="38.25">
      <c r="A182" s="238">
        <f>IF((SUM('Раздел 4'!AC40:AC40)=SUM('Раздел 4'!X40:AB40)),"","Неверно!")</f>
      </c>
      <c r="B182" s="240" t="s">
        <v>564</v>
      </c>
      <c r="C182" s="241" t="s">
        <v>565</v>
      </c>
      <c r="D182" s="241" t="s">
        <v>566</v>
      </c>
      <c r="E182" s="241" t="str">
        <f>CONCATENATE(SUM('Раздел 4'!AC40:AC40),"=",SUM('Раздел 4'!X40:AB40))</f>
        <v>0=0</v>
      </c>
      <c r="F182" s="225"/>
    </row>
    <row r="183" spans="1:6" s="120" customFormat="1" ht="38.25">
      <c r="A183" s="238">
        <f>IF((SUM('Раздел 4'!AC41:AC41)=SUM('Раздел 4'!X41:AB41)),"","Неверно!")</f>
      </c>
      <c r="B183" s="240" t="s">
        <v>564</v>
      </c>
      <c r="C183" s="241" t="s">
        <v>565</v>
      </c>
      <c r="D183" s="241" t="s">
        <v>566</v>
      </c>
      <c r="E183" s="241" t="str">
        <f>CONCATENATE(SUM('Раздел 4'!AC41:AC41),"=",SUM('Раздел 4'!X41:AB41))</f>
        <v>0=0</v>
      </c>
      <c r="F183" s="225"/>
    </row>
    <row r="184" spans="1:6" s="120" customFormat="1" ht="38.25">
      <c r="A184" s="238">
        <f>IF((SUM('Раздел 4'!AC42:AC42)=SUM('Раздел 4'!X42:AB42)),"","Неверно!")</f>
      </c>
      <c r="B184" s="240" t="s">
        <v>564</v>
      </c>
      <c r="C184" s="241" t="s">
        <v>565</v>
      </c>
      <c r="D184" s="241" t="s">
        <v>566</v>
      </c>
      <c r="E184" s="241" t="str">
        <f>CONCATENATE(SUM('Раздел 4'!AC42:AC42),"=",SUM('Раздел 4'!X42:AB42))</f>
        <v>0=0</v>
      </c>
      <c r="F184" s="225"/>
    </row>
    <row r="185" spans="1:6" s="120" customFormat="1" ht="38.25">
      <c r="A185" s="238">
        <f>IF((SUM('Раздел 4'!AC43:AC43)=SUM('Раздел 4'!X43:AB43)),"","Неверно!")</f>
      </c>
      <c r="B185" s="240" t="s">
        <v>564</v>
      </c>
      <c r="C185" s="241" t="s">
        <v>565</v>
      </c>
      <c r="D185" s="241" t="s">
        <v>566</v>
      </c>
      <c r="E185" s="241" t="str">
        <f>CONCATENATE(SUM('Раздел 4'!AC43:AC43),"=",SUM('Раздел 4'!X43:AB43))</f>
        <v>0=0</v>
      </c>
      <c r="F185" s="225"/>
    </row>
    <row r="186" spans="1:6" s="120" customFormat="1" ht="38.25">
      <c r="A186" s="238">
        <f>IF((SUM('Раздел 4'!AC44:AC44)=SUM('Раздел 4'!X44:AB44)),"","Неверно!")</f>
      </c>
      <c r="B186" s="240" t="s">
        <v>564</v>
      </c>
      <c r="C186" s="241" t="s">
        <v>565</v>
      </c>
      <c r="D186" s="241" t="s">
        <v>566</v>
      </c>
      <c r="E186" s="241" t="str">
        <f>CONCATENATE(SUM('Раздел 4'!AC44:AC44),"=",SUM('Раздел 4'!X44:AB44))</f>
        <v>0=0</v>
      </c>
      <c r="F186" s="225"/>
    </row>
    <row r="187" spans="1:6" s="120" customFormat="1" ht="38.25">
      <c r="A187" s="238">
        <f>IF((SUM('Раздел 4'!AC45:AC45)=SUM('Раздел 4'!X45:AB45)),"","Неверно!")</f>
      </c>
      <c r="B187" s="240" t="s">
        <v>564</v>
      </c>
      <c r="C187" s="241" t="s">
        <v>565</v>
      </c>
      <c r="D187" s="241" t="s">
        <v>566</v>
      </c>
      <c r="E187" s="241" t="str">
        <f>CONCATENATE(SUM('Раздел 4'!AC45:AC45),"=",SUM('Раздел 4'!X45:AB45))</f>
        <v>0=0</v>
      </c>
      <c r="F187" s="225"/>
    </row>
    <row r="188" spans="1:6" s="120" customFormat="1" ht="38.25">
      <c r="A188" s="238">
        <f>IF((SUM('Раздел 4'!AC46:AC46)=SUM('Раздел 4'!X46:AB46)),"","Неверно!")</f>
      </c>
      <c r="B188" s="240" t="s">
        <v>564</v>
      </c>
      <c r="C188" s="241" t="s">
        <v>565</v>
      </c>
      <c r="D188" s="241" t="s">
        <v>566</v>
      </c>
      <c r="E188" s="241" t="str">
        <f>CONCATENATE(SUM('Раздел 4'!AC46:AC46),"=",SUM('Раздел 4'!X46:AB46))</f>
        <v>0=0</v>
      </c>
      <c r="F188" s="225"/>
    </row>
    <row r="189" spans="1:6" s="120" customFormat="1" ht="38.25">
      <c r="A189" s="238">
        <f>IF((SUM('Раздел 4'!AC47:AC47)=SUM('Раздел 4'!X47:AB47)),"","Неверно!")</f>
      </c>
      <c r="B189" s="240" t="s">
        <v>564</v>
      </c>
      <c r="C189" s="241" t="s">
        <v>565</v>
      </c>
      <c r="D189" s="241" t="s">
        <v>566</v>
      </c>
      <c r="E189" s="241" t="str">
        <f>CONCATENATE(SUM('Раздел 4'!AC47:AC47),"=",SUM('Раздел 4'!X47:AB47))</f>
        <v>0=0</v>
      </c>
      <c r="F189" s="225"/>
    </row>
    <row r="190" spans="1:6" s="120" customFormat="1" ht="38.25">
      <c r="A190" s="238">
        <f>IF((SUM('Раздел 4'!AC48:AC48)=SUM('Раздел 4'!X48:AB48)),"","Неверно!")</f>
      </c>
      <c r="B190" s="240" t="s">
        <v>564</v>
      </c>
      <c r="C190" s="241" t="s">
        <v>565</v>
      </c>
      <c r="D190" s="241" t="s">
        <v>566</v>
      </c>
      <c r="E190" s="241" t="str">
        <f>CONCATENATE(SUM('Раздел 4'!AC48:AC48),"=",SUM('Раздел 4'!X48:AB48))</f>
        <v>0=0</v>
      </c>
      <c r="F190" s="225"/>
    </row>
    <row r="191" spans="1:6" s="120" customFormat="1" ht="38.25">
      <c r="A191" s="238">
        <f>IF((SUM('Раздел 4'!AC49:AC49)=SUM('Раздел 4'!X49:AB49)),"","Неверно!")</f>
      </c>
      <c r="B191" s="240" t="s">
        <v>564</v>
      </c>
      <c r="C191" s="241" t="s">
        <v>565</v>
      </c>
      <c r="D191" s="241" t="s">
        <v>566</v>
      </c>
      <c r="E191" s="241" t="str">
        <f>CONCATENATE(SUM('Раздел 4'!AC49:AC49),"=",SUM('Раздел 4'!X49:AB49))</f>
        <v>0=0</v>
      </c>
      <c r="F191" s="225"/>
    </row>
    <row r="192" spans="1:6" s="120" customFormat="1" ht="38.25">
      <c r="A192" s="238">
        <f>IF((SUM('Раздел 4'!AC50:AC50)=SUM('Раздел 4'!X50:AB50)),"","Неверно!")</f>
      </c>
      <c r="B192" s="240" t="s">
        <v>564</v>
      </c>
      <c r="C192" s="241" t="s">
        <v>565</v>
      </c>
      <c r="D192" s="241" t="s">
        <v>566</v>
      </c>
      <c r="E192" s="241" t="str">
        <f>CONCATENATE(SUM('Раздел 4'!AC50:AC50),"=",SUM('Раздел 4'!X50:AB50))</f>
        <v>0=0</v>
      </c>
      <c r="F192" s="225"/>
    </row>
    <row r="193" spans="1:6" s="120" customFormat="1" ht="38.25">
      <c r="A193" s="238">
        <f>IF((SUM('Раздел 4'!AC51:AC51)=SUM('Раздел 4'!X51:AB51)),"","Неверно!")</f>
      </c>
      <c r="B193" s="240" t="s">
        <v>564</v>
      </c>
      <c r="C193" s="241" t="s">
        <v>565</v>
      </c>
      <c r="D193" s="241" t="s">
        <v>566</v>
      </c>
      <c r="E193" s="241" t="str">
        <f>CONCATENATE(SUM('Раздел 4'!AC51:AC51),"=",SUM('Раздел 4'!X51:AB51))</f>
        <v>0=0</v>
      </c>
      <c r="F193" s="225"/>
    </row>
    <row r="194" spans="1:6" s="120" customFormat="1" ht="38.25">
      <c r="A194" s="238">
        <f>IF((SUM('Раздел 4'!AC52:AC52)=SUM('Раздел 4'!X52:AB52)),"","Неверно!")</f>
      </c>
      <c r="B194" s="240" t="s">
        <v>564</v>
      </c>
      <c r="C194" s="241" t="s">
        <v>565</v>
      </c>
      <c r="D194" s="241" t="s">
        <v>566</v>
      </c>
      <c r="E194" s="241" t="str">
        <f>CONCATENATE(SUM('Раздел 4'!AC52:AC52),"=",SUM('Раздел 4'!X52:AB52))</f>
        <v>0=0</v>
      </c>
      <c r="F194" s="225"/>
    </row>
    <row r="195" spans="1:6" s="120" customFormat="1" ht="38.25">
      <c r="A195" s="238">
        <f>IF((SUM('Раздел 4'!AC53:AC53)=SUM('Раздел 4'!X53:AB53)),"","Неверно!")</f>
      </c>
      <c r="B195" s="240" t="s">
        <v>564</v>
      </c>
      <c r="C195" s="241" t="s">
        <v>565</v>
      </c>
      <c r="D195" s="241" t="s">
        <v>566</v>
      </c>
      <c r="E195" s="241" t="str">
        <f>CONCATENATE(SUM('Раздел 4'!AC53:AC53),"=",SUM('Раздел 4'!X53:AB53))</f>
        <v>0=0</v>
      </c>
      <c r="F195" s="225"/>
    </row>
    <row r="196" spans="1:6" s="120" customFormat="1" ht="38.25">
      <c r="A196" s="238">
        <f>IF((SUM('Раздел 4'!AC54:AC54)=SUM('Раздел 4'!X54:AB54)),"","Неверно!")</f>
      </c>
      <c r="B196" s="240" t="s">
        <v>564</v>
      </c>
      <c r="C196" s="241" t="s">
        <v>565</v>
      </c>
      <c r="D196" s="241" t="s">
        <v>566</v>
      </c>
      <c r="E196" s="241" t="str">
        <f>CONCATENATE(SUM('Раздел 4'!AC54:AC54),"=",SUM('Раздел 4'!X54:AB54))</f>
        <v>0=0</v>
      </c>
      <c r="F196" s="225"/>
    </row>
    <row r="197" spans="1:6" s="120" customFormat="1" ht="38.25">
      <c r="A197" s="238">
        <f>IF((SUM('Раздел 4'!AC55:AC55)=SUM('Раздел 4'!X55:AB55)),"","Неверно!")</f>
      </c>
      <c r="B197" s="240" t="s">
        <v>564</v>
      </c>
      <c r="C197" s="241" t="s">
        <v>565</v>
      </c>
      <c r="D197" s="241" t="s">
        <v>566</v>
      </c>
      <c r="E197" s="241" t="str">
        <f>CONCATENATE(SUM('Раздел 4'!AC55:AC55),"=",SUM('Раздел 4'!X55:AB55))</f>
        <v>0=0</v>
      </c>
      <c r="F197" s="225"/>
    </row>
    <row r="198" spans="1:6" s="120" customFormat="1" ht="38.25">
      <c r="A198" s="238">
        <f>IF((SUM('Раздел 4'!AC56:AC56)=SUM('Раздел 4'!X56:AB56)),"","Неверно!")</f>
      </c>
      <c r="B198" s="240" t="s">
        <v>564</v>
      </c>
      <c r="C198" s="241" t="s">
        <v>565</v>
      </c>
      <c r="D198" s="241" t="s">
        <v>566</v>
      </c>
      <c r="E198" s="241" t="str">
        <f>CONCATENATE(SUM('Раздел 4'!AC56:AC56),"=",SUM('Раздел 4'!X56:AB56))</f>
        <v>0=0</v>
      </c>
      <c r="F198" s="225"/>
    </row>
    <row r="199" spans="1:6" s="120" customFormat="1" ht="38.25">
      <c r="A199" s="238">
        <f>IF((SUM('Раздел 4'!AC57:AC57)=SUM('Раздел 4'!X57:AB57)),"","Неверно!")</f>
      </c>
      <c r="B199" s="240" t="s">
        <v>564</v>
      </c>
      <c r="C199" s="241" t="s">
        <v>565</v>
      </c>
      <c r="D199" s="241" t="s">
        <v>566</v>
      </c>
      <c r="E199" s="241" t="str">
        <f>CONCATENATE(SUM('Раздел 4'!AC57:AC57),"=",SUM('Раздел 4'!X57:AB57))</f>
        <v>0=0</v>
      </c>
      <c r="F199" s="225"/>
    </row>
    <row r="200" spans="1:6" s="120" customFormat="1" ht="38.25">
      <c r="A200" s="238">
        <f>IF((SUM('Раздел 4'!AC58:AC58)=SUM('Раздел 4'!X58:AB58)),"","Неверно!")</f>
      </c>
      <c r="B200" s="240" t="s">
        <v>564</v>
      </c>
      <c r="C200" s="241" t="s">
        <v>565</v>
      </c>
      <c r="D200" s="241" t="s">
        <v>566</v>
      </c>
      <c r="E200" s="241" t="str">
        <f>CONCATENATE(SUM('Раздел 4'!AC58:AC58),"=",SUM('Раздел 4'!X58:AB58))</f>
        <v>0=0</v>
      </c>
      <c r="F200" s="225"/>
    </row>
    <row r="201" spans="1:6" s="120" customFormat="1" ht="38.25">
      <c r="A201" s="238">
        <f>IF((SUM('Раздел 4'!AC59:AC59)=SUM('Раздел 4'!X59:AB59)),"","Неверно!")</f>
      </c>
      <c r="B201" s="240" t="s">
        <v>564</v>
      </c>
      <c r="C201" s="241" t="s">
        <v>565</v>
      </c>
      <c r="D201" s="241" t="s">
        <v>566</v>
      </c>
      <c r="E201" s="241" t="str">
        <f>CONCATENATE(SUM('Раздел 4'!AC59:AC59),"=",SUM('Раздел 4'!X59:AB59))</f>
        <v>0=0</v>
      </c>
      <c r="F201" s="225"/>
    </row>
    <row r="202" spans="1:6" s="120" customFormat="1" ht="38.25">
      <c r="A202" s="238">
        <f>IF((SUM('Раздел 4'!AC60:AC60)=SUM('Раздел 4'!X60:AB60)),"","Неверно!")</f>
      </c>
      <c r="B202" s="240" t="s">
        <v>564</v>
      </c>
      <c r="C202" s="241" t="s">
        <v>565</v>
      </c>
      <c r="D202" s="241" t="s">
        <v>566</v>
      </c>
      <c r="E202" s="241" t="str">
        <f>CONCATENATE(SUM('Раздел 4'!AC60:AC60),"=",SUM('Раздел 4'!X60:AB60))</f>
        <v>0=0</v>
      </c>
      <c r="F202" s="225"/>
    </row>
    <row r="203" spans="1:6" s="120" customFormat="1" ht="38.25">
      <c r="A203" s="238">
        <f>IF((SUM('Раздел 4'!AC61:AC61)=SUM('Раздел 4'!X61:AB61)),"","Неверно!")</f>
      </c>
      <c r="B203" s="240" t="s">
        <v>564</v>
      </c>
      <c r="C203" s="241" t="s">
        <v>565</v>
      </c>
      <c r="D203" s="241" t="s">
        <v>566</v>
      </c>
      <c r="E203" s="241" t="str">
        <f>CONCATENATE(SUM('Раздел 4'!AC61:AC61),"=",SUM('Раздел 4'!X61:AB61))</f>
        <v>0=0</v>
      </c>
      <c r="F203" s="225"/>
    </row>
    <row r="204" spans="1:6" s="120" customFormat="1" ht="51">
      <c r="A204" s="238">
        <f>IF((SUM('Раздел 4'!AM45:AN45)&gt;=SUM('Раздел 4'!AM54:AN57)),"","Неверно!")</f>
      </c>
      <c r="B204" s="240" t="s">
        <v>567</v>
      </c>
      <c r="C204" s="241" t="s">
        <v>568</v>
      </c>
      <c r="D204" s="241" t="s">
        <v>569</v>
      </c>
      <c r="E204" s="241" t="str">
        <f>CONCATENATE(SUM('Раздел 4'!AM45:AN45),"&gt;=",SUM('Раздел 4'!AM54:AN57))</f>
        <v>2279&gt;=2057</v>
      </c>
      <c r="F204" s="225"/>
    </row>
    <row r="205" spans="1:6" s="120" customFormat="1" ht="38.25">
      <c r="A205" s="238">
        <f>IF((SUM('Раздел 4'!AA45:AA45)=SUM('Раздел 4'!AA10:AA44)),"","Неверно!")</f>
      </c>
      <c r="B205" s="240" t="s">
        <v>570</v>
      </c>
      <c r="C205" s="241" t="s">
        <v>571</v>
      </c>
      <c r="D205" s="241" t="s">
        <v>572</v>
      </c>
      <c r="E205" s="241" t="str">
        <f>CONCATENATE(SUM('Раздел 4'!AA45:AA45),"=",SUM('Раздел 4'!AA10:AA44))</f>
        <v>0=0</v>
      </c>
      <c r="F205" s="225"/>
    </row>
    <row r="206" spans="1:6" s="120" customFormat="1" ht="38.25">
      <c r="A206" s="238">
        <f>IF((SUM('Раздел 4'!AB45:AB45)=SUM('Раздел 4'!AB10:AB44)),"","Неверно!")</f>
      </c>
      <c r="B206" s="240" t="s">
        <v>570</v>
      </c>
      <c r="C206" s="241" t="s">
        <v>571</v>
      </c>
      <c r="D206" s="241" t="s">
        <v>572</v>
      </c>
      <c r="E206" s="241" t="str">
        <f>CONCATENATE(SUM('Раздел 4'!AB45:AB45),"=",SUM('Раздел 4'!AB10:AB44))</f>
        <v>0=0</v>
      </c>
      <c r="F206" s="225"/>
    </row>
    <row r="207" spans="1:6" s="120" customFormat="1" ht="38.25">
      <c r="A207" s="238">
        <f>IF((SUM('Раздел 4'!AC45:AC45)=SUM('Раздел 4'!AC10:AC44)),"","Неверно!")</f>
      </c>
      <c r="B207" s="240" t="s">
        <v>570</v>
      </c>
      <c r="C207" s="241" t="s">
        <v>571</v>
      </c>
      <c r="D207" s="241" t="s">
        <v>572</v>
      </c>
      <c r="E207" s="241" t="str">
        <f>CONCATENATE(SUM('Раздел 4'!AC45:AC45),"=",SUM('Раздел 4'!AC10:AC44))</f>
        <v>0=0</v>
      </c>
      <c r="F207" s="225"/>
    </row>
    <row r="208" spans="1:6" s="120" customFormat="1" ht="38.25">
      <c r="A208" s="238">
        <f>IF((SUM('Раздел 4'!AD45:AD45)=SUM('Раздел 4'!AD10:AD44)),"","Неверно!")</f>
      </c>
      <c r="B208" s="240" t="s">
        <v>570</v>
      </c>
      <c r="C208" s="241" t="s">
        <v>571</v>
      </c>
      <c r="D208" s="241" t="s">
        <v>572</v>
      </c>
      <c r="E208" s="241" t="str">
        <f>CONCATENATE(SUM('Раздел 4'!AD45:AD45),"=",SUM('Раздел 4'!AD10:AD44))</f>
        <v>0=0</v>
      </c>
      <c r="F208" s="225"/>
    </row>
    <row r="209" spans="1:6" s="120" customFormat="1" ht="38.25">
      <c r="A209" s="238">
        <f>IF((SUM('Раздел 4'!AE45:AE45)=SUM('Раздел 4'!AE10:AE44)),"","Неверно!")</f>
      </c>
      <c r="B209" s="240" t="s">
        <v>570</v>
      </c>
      <c r="C209" s="241" t="s">
        <v>571</v>
      </c>
      <c r="D209" s="241" t="s">
        <v>572</v>
      </c>
      <c r="E209" s="241" t="str">
        <f>CONCATENATE(SUM('Раздел 4'!AE45:AE45),"=",SUM('Раздел 4'!AE10:AE44))</f>
        <v>1=1</v>
      </c>
      <c r="F209" s="225"/>
    </row>
    <row r="210" spans="1:6" s="120" customFormat="1" ht="38.25">
      <c r="A210" s="238">
        <f>IF((SUM('Раздел 4'!AF45:AF45)=SUM('Раздел 4'!AF10:AF44)),"","Неверно!")</f>
      </c>
      <c r="B210" s="240" t="s">
        <v>570</v>
      </c>
      <c r="C210" s="241" t="s">
        <v>571</v>
      </c>
      <c r="D210" s="241" t="s">
        <v>572</v>
      </c>
      <c r="E210" s="241" t="str">
        <f>CONCATENATE(SUM('Раздел 4'!AF45:AF45),"=",SUM('Раздел 4'!AF10:AF44))</f>
        <v>1=1</v>
      </c>
      <c r="F210" s="225"/>
    </row>
    <row r="211" spans="1:6" s="120" customFormat="1" ht="38.25">
      <c r="A211" s="238">
        <f>IF((SUM('Раздел 4'!AG45:AG45)=SUM('Раздел 4'!AG10:AG44)),"","Неверно!")</f>
      </c>
      <c r="B211" s="240" t="s">
        <v>570</v>
      </c>
      <c r="C211" s="241" t="s">
        <v>571</v>
      </c>
      <c r="D211" s="241" t="s">
        <v>572</v>
      </c>
      <c r="E211" s="241" t="str">
        <f>CONCATENATE(SUM('Раздел 4'!AG45:AG45),"=",SUM('Раздел 4'!AG10:AG44))</f>
        <v>3=3</v>
      </c>
      <c r="F211" s="225"/>
    </row>
    <row r="212" spans="1:6" s="120" customFormat="1" ht="38.25">
      <c r="A212" s="238">
        <f>IF((SUM('Раздел 4'!AH45:AH45)=SUM('Раздел 4'!AH10:AH44)),"","Неверно!")</f>
      </c>
      <c r="B212" s="240" t="s">
        <v>570</v>
      </c>
      <c r="C212" s="241" t="s">
        <v>571</v>
      </c>
      <c r="D212" s="241" t="s">
        <v>572</v>
      </c>
      <c r="E212" s="241" t="str">
        <f>CONCATENATE(SUM('Раздел 4'!AH45:AH45),"=",SUM('Раздел 4'!AH10:AH44))</f>
        <v>15=15</v>
      </c>
      <c r="F212" s="225"/>
    </row>
    <row r="213" spans="1:6" s="120" customFormat="1" ht="38.25">
      <c r="A213" s="238">
        <f>IF((SUM('Раздел 4'!AI45:AI45)=SUM('Раздел 4'!AI10:AI44)),"","Неверно!")</f>
      </c>
      <c r="B213" s="240" t="s">
        <v>570</v>
      </c>
      <c r="C213" s="241" t="s">
        <v>571</v>
      </c>
      <c r="D213" s="241" t="s">
        <v>572</v>
      </c>
      <c r="E213" s="241" t="str">
        <f>CONCATENATE(SUM('Раздел 4'!AI45:AI45),"=",SUM('Раздел 4'!AI10:AI44))</f>
        <v>99=99</v>
      </c>
      <c r="F213" s="225"/>
    </row>
    <row r="214" spans="1:6" s="120" customFormat="1" ht="38.25">
      <c r="A214" s="238">
        <f>IF((SUM('Раздел 4'!AJ45:AJ45)=SUM('Раздел 4'!AJ10:AJ44)),"","Неверно!")</f>
      </c>
      <c r="B214" s="240" t="s">
        <v>570</v>
      </c>
      <c r="C214" s="241" t="s">
        <v>571</v>
      </c>
      <c r="D214" s="241" t="s">
        <v>572</v>
      </c>
      <c r="E214" s="241" t="str">
        <f>CONCATENATE(SUM('Раздел 4'!AJ45:AJ45),"=",SUM('Раздел 4'!AJ10:AJ44))</f>
        <v>52=52</v>
      </c>
      <c r="F214" s="225"/>
    </row>
    <row r="215" spans="1:6" s="120" customFormat="1" ht="38.25">
      <c r="A215" s="238">
        <f>IF((SUM('Раздел 4'!AK45:AK45)=SUM('Раздел 4'!AK10:AK44)),"","Неверно!")</f>
      </c>
      <c r="B215" s="240" t="s">
        <v>570</v>
      </c>
      <c r="C215" s="241" t="s">
        <v>571</v>
      </c>
      <c r="D215" s="241" t="s">
        <v>572</v>
      </c>
      <c r="E215" s="241" t="str">
        <f>CONCATENATE(SUM('Раздел 4'!AK45:AK45),"=",SUM('Раздел 4'!AK10:AK44))</f>
        <v>1=1</v>
      </c>
      <c r="F215" s="225"/>
    </row>
    <row r="216" spans="1:6" s="120" customFormat="1" ht="38.25">
      <c r="A216" s="238">
        <f>IF((SUM('Раздел 4'!AL45:AL45)=SUM('Раздел 4'!AL10:AL44)),"","Неверно!")</f>
      </c>
      <c r="B216" s="240" t="s">
        <v>570</v>
      </c>
      <c r="C216" s="241" t="s">
        <v>571</v>
      </c>
      <c r="D216" s="241" t="s">
        <v>572</v>
      </c>
      <c r="E216" s="241" t="str">
        <f>CONCATENATE(SUM('Раздел 4'!AL45:AL45),"=",SUM('Раздел 4'!AL10:AL44))</f>
        <v>433=433</v>
      </c>
      <c r="F216" s="225"/>
    </row>
    <row r="217" spans="1:6" s="120" customFormat="1" ht="38.25">
      <c r="A217" s="238">
        <f>IF((SUM('Раздел 4'!AM45:AM45)=SUM('Раздел 4'!AM10:AM44)),"","Неверно!")</f>
      </c>
      <c r="B217" s="240" t="s">
        <v>570</v>
      </c>
      <c r="C217" s="241" t="s">
        <v>571</v>
      </c>
      <c r="D217" s="241" t="s">
        <v>572</v>
      </c>
      <c r="E217" s="241" t="str">
        <f>CONCATENATE(SUM('Раздел 4'!AM45:AM45),"=",SUM('Раздел 4'!AM10:AM44))</f>
        <v>810=810</v>
      </c>
      <c r="F217" s="225"/>
    </row>
    <row r="218" spans="1:6" s="120" customFormat="1" ht="38.25">
      <c r="A218" s="238">
        <f>IF((SUM('Раздел 4'!AN45:AN45)=SUM('Раздел 4'!AN10:AN44)),"","Неверно!")</f>
      </c>
      <c r="B218" s="240" t="s">
        <v>570</v>
      </c>
      <c r="C218" s="241" t="s">
        <v>571</v>
      </c>
      <c r="D218" s="241" t="s">
        <v>572</v>
      </c>
      <c r="E218" s="241" t="str">
        <f>CONCATENATE(SUM('Раздел 4'!AN45:AN45),"=",SUM('Раздел 4'!AN10:AN44))</f>
        <v>1469=1469</v>
      </c>
      <c r="F218" s="225"/>
    </row>
    <row r="219" spans="1:6" s="120" customFormat="1" ht="38.25">
      <c r="A219" s="238">
        <f>IF((SUM('Раздел 4'!AO45:AO45)=SUM('Раздел 4'!AO10:AO44)),"","Неверно!")</f>
      </c>
      <c r="B219" s="240" t="s">
        <v>570</v>
      </c>
      <c r="C219" s="241" t="s">
        <v>571</v>
      </c>
      <c r="D219" s="241" t="s">
        <v>572</v>
      </c>
      <c r="E219" s="241" t="str">
        <f>CONCATENATE(SUM('Раздел 4'!AO45:AO45),"=",SUM('Раздел 4'!AO10:AO44))</f>
        <v>1=1</v>
      </c>
      <c r="F219" s="225"/>
    </row>
    <row r="220" spans="1:6" s="120" customFormat="1" ht="38.25">
      <c r="A220" s="238">
        <f>IF((SUM('Раздел 4'!AP45:AP45)=SUM('Раздел 4'!AP10:AP44)),"","Неверно!")</f>
      </c>
      <c r="B220" s="240" t="s">
        <v>570</v>
      </c>
      <c r="C220" s="241" t="s">
        <v>571</v>
      </c>
      <c r="D220" s="241" t="s">
        <v>572</v>
      </c>
      <c r="E220" s="241" t="str">
        <f>CONCATENATE(SUM('Раздел 4'!AP45:AP45),"=",SUM('Раздел 4'!AP10:AP44))</f>
        <v>18=18</v>
      </c>
      <c r="F220" s="225"/>
    </row>
    <row r="221" spans="1:6" s="120" customFormat="1" ht="38.25">
      <c r="A221" s="238">
        <f>IF((SUM('Раздел 4'!AQ45:AQ45)=SUM('Раздел 4'!AQ10:AQ44)),"","Неверно!")</f>
      </c>
      <c r="B221" s="240" t="s">
        <v>570</v>
      </c>
      <c r="C221" s="241" t="s">
        <v>571</v>
      </c>
      <c r="D221" s="241" t="s">
        <v>572</v>
      </c>
      <c r="E221" s="241" t="str">
        <f>CONCATENATE(SUM('Раздел 4'!AQ45:AQ45),"=",SUM('Раздел 4'!AQ10:AQ44))</f>
        <v>5=5</v>
      </c>
      <c r="F221" s="225"/>
    </row>
    <row r="222" spans="1:6" s="120" customFormat="1" ht="38.25">
      <c r="A222" s="238">
        <f>IF((SUM('Раздел 4'!AR45:AR45)=SUM('Раздел 4'!AR10:AR44)),"","Неверно!")</f>
      </c>
      <c r="B222" s="240" t="s">
        <v>570</v>
      </c>
      <c r="C222" s="241" t="s">
        <v>571</v>
      </c>
      <c r="D222" s="241" t="s">
        <v>572</v>
      </c>
      <c r="E222" s="241" t="str">
        <f>CONCATENATE(SUM('Раздел 4'!AR45:AR45),"=",SUM('Раздел 4'!AR10:AR44))</f>
        <v>31=31</v>
      </c>
      <c r="F222" s="225"/>
    </row>
    <row r="223" spans="1:6" s="120" customFormat="1" ht="38.25">
      <c r="A223" s="238">
        <f>IF((SUM('Раздел 4'!AS45:AS45)=SUM('Раздел 4'!AS10:AS44)),"","Неверно!")</f>
      </c>
      <c r="B223" s="240" t="s">
        <v>570</v>
      </c>
      <c r="C223" s="241" t="s">
        <v>571</v>
      </c>
      <c r="D223" s="241" t="s">
        <v>572</v>
      </c>
      <c r="E223" s="241" t="str">
        <f>CONCATENATE(SUM('Раздел 4'!AS45:AS45),"=",SUM('Раздел 4'!AS10:AS44))</f>
        <v>174=174</v>
      </c>
      <c r="F223" s="225"/>
    </row>
    <row r="224" spans="1:6" s="120" customFormat="1" ht="38.25">
      <c r="A224" s="238">
        <f>IF((SUM('Раздел 4'!F45:F45)=SUM('Раздел 4'!F10:F44)),"","Неверно!")</f>
      </c>
      <c r="B224" s="240" t="s">
        <v>570</v>
      </c>
      <c r="C224" s="241" t="s">
        <v>571</v>
      </c>
      <c r="D224" s="241" t="s">
        <v>572</v>
      </c>
      <c r="E224" s="241" t="str">
        <f>CONCATENATE(SUM('Раздел 4'!F45:F45),"=",SUM('Раздел 4'!F10:F44))</f>
        <v>516=516</v>
      </c>
      <c r="F224" s="225"/>
    </row>
    <row r="225" spans="1:6" s="120" customFormat="1" ht="38.25">
      <c r="A225" s="238">
        <f>IF((SUM('Раздел 4'!G45:G45)=SUM('Раздел 4'!G10:G44)),"","Неверно!")</f>
      </c>
      <c r="B225" s="240" t="s">
        <v>570</v>
      </c>
      <c r="C225" s="241" t="s">
        <v>571</v>
      </c>
      <c r="D225" s="241" t="s">
        <v>572</v>
      </c>
      <c r="E225" s="241" t="str">
        <f>CONCATENATE(SUM('Раздел 4'!G45:G45),"=",SUM('Раздел 4'!G10:G44))</f>
        <v>0=0</v>
      </c>
      <c r="F225" s="225"/>
    </row>
    <row r="226" spans="1:6" s="120" customFormat="1" ht="38.25">
      <c r="A226" s="238">
        <f>IF((SUM('Раздел 4'!H45:H45)=SUM('Раздел 4'!H10:H44)),"","Неверно!")</f>
      </c>
      <c r="B226" s="240" t="s">
        <v>570</v>
      </c>
      <c r="C226" s="241" t="s">
        <v>571</v>
      </c>
      <c r="D226" s="241" t="s">
        <v>572</v>
      </c>
      <c r="E226" s="241" t="str">
        <f>CONCATENATE(SUM('Раздел 4'!H45:H45),"=",SUM('Раздел 4'!H10:H44))</f>
        <v>8=8</v>
      </c>
      <c r="F226" s="225"/>
    </row>
    <row r="227" spans="1:6" s="120" customFormat="1" ht="38.25">
      <c r="A227" s="238">
        <f>IF((SUM('Раздел 4'!I45:I45)=SUM('Раздел 4'!I10:I44)),"","Неверно!")</f>
      </c>
      <c r="B227" s="240" t="s">
        <v>570</v>
      </c>
      <c r="C227" s="241" t="s">
        <v>571</v>
      </c>
      <c r="D227" s="241" t="s">
        <v>572</v>
      </c>
      <c r="E227" s="241" t="str">
        <f>CONCATENATE(SUM('Раздел 4'!I45:I45),"=",SUM('Раздел 4'!I10:I44))</f>
        <v>0=0</v>
      </c>
      <c r="F227" s="225"/>
    </row>
    <row r="228" spans="1:6" s="120" customFormat="1" ht="38.25">
      <c r="A228" s="238">
        <f>IF((SUM('Раздел 4'!J45:J45)=SUM('Раздел 4'!J10:J44)),"","Неверно!")</f>
      </c>
      <c r="B228" s="240" t="s">
        <v>570</v>
      </c>
      <c r="C228" s="241" t="s">
        <v>571</v>
      </c>
      <c r="D228" s="241" t="s">
        <v>572</v>
      </c>
      <c r="E228" s="241" t="str">
        <f>CONCATENATE(SUM('Раздел 4'!J45:J45),"=",SUM('Раздел 4'!J10:J44))</f>
        <v>2=2</v>
      </c>
      <c r="F228" s="225"/>
    </row>
    <row r="229" spans="1:6" s="120" customFormat="1" ht="38.25">
      <c r="A229" s="238">
        <f>IF((SUM('Раздел 4'!K45:K45)=SUM('Раздел 4'!K10:K44)),"","Неверно!")</f>
      </c>
      <c r="B229" s="240" t="s">
        <v>570</v>
      </c>
      <c r="C229" s="241" t="s">
        <v>571</v>
      </c>
      <c r="D229" s="241" t="s">
        <v>572</v>
      </c>
      <c r="E229" s="241" t="str">
        <f>CONCATENATE(SUM('Раздел 4'!K45:K45),"=",SUM('Раздел 4'!K10:K44))</f>
        <v>0=0</v>
      </c>
      <c r="F229" s="225"/>
    </row>
    <row r="230" spans="1:6" s="120" customFormat="1" ht="38.25">
      <c r="A230" s="238">
        <f>IF((SUM('Раздел 4'!L45:L45)=SUM('Раздел 4'!L10:L44)),"","Неверно!")</f>
      </c>
      <c r="B230" s="240" t="s">
        <v>570</v>
      </c>
      <c r="C230" s="241" t="s">
        <v>571</v>
      </c>
      <c r="D230" s="241" t="s">
        <v>572</v>
      </c>
      <c r="E230" s="241" t="str">
        <f>CONCATENATE(SUM('Раздел 4'!L45:L45),"=",SUM('Раздел 4'!L10:L44))</f>
        <v>1=1</v>
      </c>
      <c r="F230" s="225"/>
    </row>
    <row r="231" spans="1:6" s="120" customFormat="1" ht="38.25">
      <c r="A231" s="238">
        <f>IF((SUM('Раздел 4'!M45:M45)=SUM('Раздел 4'!M10:M44)),"","Неверно!")</f>
      </c>
      <c r="B231" s="240" t="s">
        <v>570</v>
      </c>
      <c r="C231" s="241" t="s">
        <v>571</v>
      </c>
      <c r="D231" s="241" t="s">
        <v>572</v>
      </c>
      <c r="E231" s="241" t="str">
        <f>CONCATENATE(SUM('Раздел 4'!M45:M45),"=",SUM('Раздел 4'!M10:M44))</f>
        <v>0=0</v>
      </c>
      <c r="F231" s="225"/>
    </row>
    <row r="232" spans="1:6" s="120" customFormat="1" ht="38.25">
      <c r="A232" s="238">
        <f>IF((SUM('Раздел 4'!N45:N45)=SUM('Раздел 4'!N10:N44)),"","Неверно!")</f>
      </c>
      <c r="B232" s="240" t="s">
        <v>570</v>
      </c>
      <c r="C232" s="241" t="s">
        <v>571</v>
      </c>
      <c r="D232" s="241" t="s">
        <v>572</v>
      </c>
      <c r="E232" s="241" t="str">
        <f>CONCATENATE(SUM('Раздел 4'!N45:N45),"=",SUM('Раздел 4'!N10:N44))</f>
        <v>0=0</v>
      </c>
      <c r="F232" s="225"/>
    </row>
    <row r="233" spans="1:6" s="120" customFormat="1" ht="38.25">
      <c r="A233" s="238">
        <f>IF((SUM('Раздел 4'!O45:O45)=SUM('Раздел 4'!O10:O44)),"","Неверно!")</f>
      </c>
      <c r="B233" s="240" t="s">
        <v>570</v>
      </c>
      <c r="C233" s="241" t="s">
        <v>571</v>
      </c>
      <c r="D233" s="241" t="s">
        <v>572</v>
      </c>
      <c r="E233" s="241" t="str">
        <f>CONCATENATE(SUM('Раздел 4'!O45:O45),"=",SUM('Раздел 4'!O10:O44))</f>
        <v>0=0</v>
      </c>
      <c r="F233" s="225"/>
    </row>
    <row r="234" spans="1:6" s="120" customFormat="1" ht="38.25">
      <c r="A234" s="238">
        <f>IF((SUM('Раздел 4'!P45:P45)=SUM('Раздел 4'!P10:P44)),"","Неверно!")</f>
      </c>
      <c r="B234" s="240" t="s">
        <v>570</v>
      </c>
      <c r="C234" s="241" t="s">
        <v>571</v>
      </c>
      <c r="D234" s="241" t="s">
        <v>572</v>
      </c>
      <c r="E234" s="241" t="str">
        <f>CONCATENATE(SUM('Раздел 4'!P45:P45),"=",SUM('Раздел 4'!P10:P44))</f>
        <v>1=1</v>
      </c>
      <c r="F234" s="225"/>
    </row>
    <row r="235" spans="1:6" s="120" customFormat="1" ht="38.25">
      <c r="A235" s="238">
        <f>IF((SUM('Раздел 4'!Q45:Q45)=SUM('Раздел 4'!Q10:Q44)),"","Неверно!")</f>
      </c>
      <c r="B235" s="240" t="s">
        <v>570</v>
      </c>
      <c r="C235" s="241" t="s">
        <v>571</v>
      </c>
      <c r="D235" s="241" t="s">
        <v>572</v>
      </c>
      <c r="E235" s="241" t="str">
        <f>CONCATENATE(SUM('Раздел 4'!Q45:Q45),"=",SUM('Раздел 4'!Q10:Q44))</f>
        <v>12=12</v>
      </c>
      <c r="F235" s="225"/>
    </row>
    <row r="236" spans="1:6" s="120" customFormat="1" ht="38.25">
      <c r="A236" s="238">
        <f>IF((SUM('Раздел 4'!R45:R45)=SUM('Раздел 4'!R10:R44)),"","Неверно!")</f>
      </c>
      <c r="B236" s="240" t="s">
        <v>570</v>
      </c>
      <c r="C236" s="241" t="s">
        <v>571</v>
      </c>
      <c r="D236" s="241" t="s">
        <v>572</v>
      </c>
      <c r="E236" s="241" t="str">
        <f>CONCATENATE(SUM('Раздел 4'!R45:R45),"=",SUM('Раздел 4'!R10:R44))</f>
        <v>0=0</v>
      </c>
      <c r="F236" s="225"/>
    </row>
    <row r="237" spans="1:6" s="120" customFormat="1" ht="38.25">
      <c r="A237" s="238">
        <f>IF((SUM('Раздел 4'!S45:S45)=SUM('Раздел 4'!S10:S44)),"","Неверно!")</f>
      </c>
      <c r="B237" s="240" t="s">
        <v>570</v>
      </c>
      <c r="C237" s="241" t="s">
        <v>571</v>
      </c>
      <c r="D237" s="241" t="s">
        <v>572</v>
      </c>
      <c r="E237" s="241" t="str">
        <f>CONCATENATE(SUM('Раздел 4'!S45:S45),"=",SUM('Раздел 4'!S10:S44))</f>
        <v>4=4</v>
      </c>
      <c r="F237" s="225"/>
    </row>
    <row r="238" spans="1:6" s="120" customFormat="1" ht="38.25">
      <c r="A238" s="238">
        <f>IF((SUM('Раздел 4'!T45:T45)=SUM('Раздел 4'!T10:T44)),"","Неверно!")</f>
      </c>
      <c r="B238" s="240" t="s">
        <v>570</v>
      </c>
      <c r="C238" s="241" t="s">
        <v>571</v>
      </c>
      <c r="D238" s="241" t="s">
        <v>572</v>
      </c>
      <c r="E238" s="241" t="str">
        <f>CONCATENATE(SUM('Раздел 4'!T45:T45),"=",SUM('Раздел 4'!T10:T44))</f>
        <v>0=0</v>
      </c>
      <c r="F238" s="225"/>
    </row>
    <row r="239" spans="1:6" s="120" customFormat="1" ht="38.25">
      <c r="A239" s="238">
        <f>IF((SUM('Раздел 4'!U45:U45)=SUM('Раздел 4'!U10:U44)),"","Неверно!")</f>
      </c>
      <c r="B239" s="240" t="s">
        <v>570</v>
      </c>
      <c r="C239" s="241" t="s">
        <v>571</v>
      </c>
      <c r="D239" s="241" t="s">
        <v>572</v>
      </c>
      <c r="E239" s="241" t="str">
        <f>CONCATENATE(SUM('Раздел 4'!U45:U45),"=",SUM('Раздел 4'!U10:U44))</f>
        <v>38=38</v>
      </c>
      <c r="F239" s="225"/>
    </row>
    <row r="240" spans="1:6" s="120" customFormat="1" ht="38.25">
      <c r="A240" s="238">
        <f>IF((SUM('Раздел 4'!V45:V45)=SUM('Раздел 4'!V10:V44)),"","Неверно!")</f>
      </c>
      <c r="B240" s="240" t="s">
        <v>570</v>
      </c>
      <c r="C240" s="241" t="s">
        <v>571</v>
      </c>
      <c r="D240" s="241" t="s">
        <v>572</v>
      </c>
      <c r="E240" s="241" t="str">
        <f>CONCATENATE(SUM('Раздел 4'!V45:V45),"=",SUM('Раздел 4'!V10:V44))</f>
        <v>1=1</v>
      </c>
      <c r="F240" s="225"/>
    </row>
    <row r="241" spans="1:6" s="120" customFormat="1" ht="38.25">
      <c r="A241" s="238">
        <f>IF((SUM('Раздел 4'!W45:W45)=SUM('Раздел 4'!W10:W44)),"","Неверно!")</f>
      </c>
      <c r="B241" s="240" t="s">
        <v>570</v>
      </c>
      <c r="C241" s="241" t="s">
        <v>571</v>
      </c>
      <c r="D241" s="241" t="s">
        <v>572</v>
      </c>
      <c r="E241" s="241" t="str">
        <f>CONCATENATE(SUM('Раздел 4'!W45:W45),"=",SUM('Раздел 4'!W10:W44))</f>
        <v>43=43</v>
      </c>
      <c r="F241" s="225"/>
    </row>
    <row r="242" spans="1:6" s="120" customFormat="1" ht="38.25">
      <c r="A242" s="238">
        <f>IF((SUM('Раздел 4'!X45:X45)=SUM('Раздел 4'!X10:X44)),"","Неверно!")</f>
      </c>
      <c r="B242" s="240" t="s">
        <v>570</v>
      </c>
      <c r="C242" s="241" t="s">
        <v>571</v>
      </c>
      <c r="D242" s="241" t="s">
        <v>572</v>
      </c>
      <c r="E242" s="241" t="str">
        <f>CONCATENATE(SUM('Раздел 4'!X45:X45),"=",SUM('Раздел 4'!X10:X44))</f>
        <v>0=0</v>
      </c>
      <c r="F242" s="225"/>
    </row>
    <row r="243" spans="1:6" s="120" customFormat="1" ht="38.25">
      <c r="A243" s="238">
        <f>IF((SUM('Раздел 4'!Y45:Y45)=SUM('Раздел 4'!Y10:Y44)),"","Неверно!")</f>
      </c>
      <c r="B243" s="240" t="s">
        <v>570</v>
      </c>
      <c r="C243" s="241" t="s">
        <v>571</v>
      </c>
      <c r="D243" s="241" t="s">
        <v>572</v>
      </c>
      <c r="E243" s="241" t="str">
        <f>CONCATENATE(SUM('Раздел 4'!Y45:Y45),"=",SUM('Раздел 4'!Y10:Y44))</f>
        <v>0=0</v>
      </c>
      <c r="F243" s="225"/>
    </row>
    <row r="244" spans="1:6" s="120" customFormat="1" ht="38.25">
      <c r="A244" s="238">
        <f>IF((SUM('Раздел 4'!Z45:Z45)=SUM('Раздел 4'!Z10:Z44)),"","Неверно!")</f>
      </c>
      <c r="B244" s="240" t="s">
        <v>570</v>
      </c>
      <c r="C244" s="241" t="s">
        <v>571</v>
      </c>
      <c r="D244" s="241" t="s">
        <v>572</v>
      </c>
      <c r="E244" s="241" t="str">
        <f>CONCATENATE(SUM('Раздел 4'!Z45:Z45),"=",SUM('Раздел 4'!Z10:Z44))</f>
        <v>0=0</v>
      </c>
      <c r="F244" s="225"/>
    </row>
    <row r="245" spans="1:6" s="120" customFormat="1" ht="38.25">
      <c r="A245" s="238">
        <f>IF((SUM('Разделы 5, 6, 7, 8'!E6:E6)&lt;=SUM('Раздел 4'!N45:N45)),"","Неверно!")</f>
      </c>
      <c r="B245" s="240" t="s">
        <v>573</v>
      </c>
      <c r="C245" s="241" t="s">
        <v>574</v>
      </c>
      <c r="D245" s="241" t="s">
        <v>575</v>
      </c>
      <c r="E245" s="241" t="str">
        <f>CONCATENATE(SUM('Разделы 5, 6, 7, 8'!E6:E6),"&lt;=",SUM('Раздел 4'!N45:N45))</f>
        <v>0&lt;=0</v>
      </c>
      <c r="F245" s="225"/>
    </row>
    <row r="246" spans="1:6" s="120" customFormat="1" ht="38.25">
      <c r="A246" s="238">
        <f>IF((SUM('Раздел 4'!AA52:AA52)&lt;=SUM('Раздел 4'!AA45:AA45)),"","Неверно!")</f>
      </c>
      <c r="B246" s="240" t="s">
        <v>576</v>
      </c>
      <c r="C246" s="241" t="s">
        <v>577</v>
      </c>
      <c r="D246" s="241" t="s">
        <v>578</v>
      </c>
      <c r="E246" s="241" t="str">
        <f>CONCATENATE(SUM('Раздел 4'!AA52:AA52),"&lt;=",SUM('Раздел 4'!AA45:AA45))</f>
        <v>0&lt;=0</v>
      </c>
      <c r="F246" s="225"/>
    </row>
    <row r="247" spans="1:6" s="120" customFormat="1" ht="38.25">
      <c r="A247" s="238">
        <f>IF((SUM('Раздел 4'!AB52:AB52)&lt;=SUM('Раздел 4'!AB45:AB45)),"","Неверно!")</f>
      </c>
      <c r="B247" s="240" t="s">
        <v>576</v>
      </c>
      <c r="C247" s="241" t="s">
        <v>577</v>
      </c>
      <c r="D247" s="241" t="s">
        <v>578</v>
      </c>
      <c r="E247" s="241" t="str">
        <f>CONCATENATE(SUM('Раздел 4'!AB52:AB52),"&lt;=",SUM('Раздел 4'!AB45:AB45))</f>
        <v>0&lt;=0</v>
      </c>
      <c r="F247" s="225"/>
    </row>
    <row r="248" spans="1:6" s="120" customFormat="1" ht="38.25">
      <c r="A248" s="238">
        <f>IF((SUM('Раздел 4'!AC52:AC52)&lt;=SUM('Раздел 4'!AC45:AC45)),"","Неверно!")</f>
      </c>
      <c r="B248" s="240" t="s">
        <v>576</v>
      </c>
      <c r="C248" s="241" t="s">
        <v>577</v>
      </c>
      <c r="D248" s="241" t="s">
        <v>578</v>
      </c>
      <c r="E248" s="241" t="str">
        <f>CONCATENATE(SUM('Раздел 4'!AC52:AC52),"&lt;=",SUM('Раздел 4'!AC45:AC45))</f>
        <v>0&lt;=0</v>
      </c>
      <c r="F248" s="225"/>
    </row>
    <row r="249" spans="1:6" s="120" customFormat="1" ht="38.25">
      <c r="A249" s="238">
        <f>IF((SUM('Раздел 4'!AD52:AD52)&lt;=SUM('Раздел 4'!AD45:AD45)),"","Неверно!")</f>
      </c>
      <c r="B249" s="240" t="s">
        <v>576</v>
      </c>
      <c r="C249" s="241" t="s">
        <v>577</v>
      </c>
      <c r="D249" s="241" t="s">
        <v>578</v>
      </c>
      <c r="E249" s="241" t="str">
        <f>CONCATENATE(SUM('Раздел 4'!AD52:AD52),"&lt;=",SUM('Раздел 4'!AD45:AD45))</f>
        <v>0&lt;=0</v>
      </c>
      <c r="F249" s="225"/>
    </row>
    <row r="250" spans="1:6" s="120" customFormat="1" ht="38.25">
      <c r="A250" s="238">
        <f>IF((SUM('Раздел 4'!AE52:AE52)&lt;=SUM('Раздел 4'!AE45:AE45)),"","Неверно!")</f>
      </c>
      <c r="B250" s="240" t="s">
        <v>576</v>
      </c>
      <c r="C250" s="241" t="s">
        <v>577</v>
      </c>
      <c r="D250" s="241" t="s">
        <v>578</v>
      </c>
      <c r="E250" s="241" t="str">
        <f>CONCATENATE(SUM('Раздел 4'!AE52:AE52),"&lt;=",SUM('Раздел 4'!AE45:AE45))</f>
        <v>0&lt;=1</v>
      </c>
      <c r="F250" s="225"/>
    </row>
    <row r="251" spans="1:6" s="120" customFormat="1" ht="38.25">
      <c r="A251" s="238">
        <f>IF((SUM('Раздел 4'!AF52:AF52)&lt;=SUM('Раздел 4'!AF45:AF45)),"","Неверно!")</f>
      </c>
      <c r="B251" s="240" t="s">
        <v>576</v>
      </c>
      <c r="C251" s="241" t="s">
        <v>577</v>
      </c>
      <c r="D251" s="241" t="s">
        <v>578</v>
      </c>
      <c r="E251" s="241" t="str">
        <f>CONCATENATE(SUM('Раздел 4'!AF52:AF52),"&lt;=",SUM('Раздел 4'!AF45:AF45))</f>
        <v>0&lt;=1</v>
      </c>
      <c r="F251" s="225"/>
    </row>
    <row r="252" spans="1:6" s="120" customFormat="1" ht="38.25">
      <c r="A252" s="238">
        <f>IF((SUM('Раздел 4'!AG52:AG52)&lt;=SUM('Раздел 4'!AG45:AG45)),"","Неверно!")</f>
      </c>
      <c r="B252" s="240" t="s">
        <v>576</v>
      </c>
      <c r="C252" s="241" t="s">
        <v>577</v>
      </c>
      <c r="D252" s="241" t="s">
        <v>578</v>
      </c>
      <c r="E252" s="241" t="str">
        <f>CONCATENATE(SUM('Раздел 4'!AG52:AG52),"&lt;=",SUM('Раздел 4'!AG45:AG45))</f>
        <v>0&lt;=3</v>
      </c>
      <c r="F252" s="225"/>
    </row>
    <row r="253" spans="1:6" s="120" customFormat="1" ht="38.25">
      <c r="A253" s="238">
        <f>IF((SUM('Раздел 4'!AH52:AH52)&lt;=SUM('Раздел 4'!AH45:AH45)),"","Неверно!")</f>
      </c>
      <c r="B253" s="240" t="s">
        <v>576</v>
      </c>
      <c r="C253" s="241" t="s">
        <v>577</v>
      </c>
      <c r="D253" s="241" t="s">
        <v>578</v>
      </c>
      <c r="E253" s="241" t="str">
        <f>CONCATENATE(SUM('Раздел 4'!AH52:AH52),"&lt;=",SUM('Раздел 4'!AH45:AH45))</f>
        <v>0&lt;=15</v>
      </c>
      <c r="F253" s="225"/>
    </row>
    <row r="254" spans="1:6" s="120" customFormat="1" ht="38.25">
      <c r="A254" s="238">
        <f>IF((SUM('Раздел 4'!AI52:AI52)&lt;=SUM('Раздел 4'!AI45:AI45)),"","Неверно!")</f>
      </c>
      <c r="B254" s="240" t="s">
        <v>576</v>
      </c>
      <c r="C254" s="241" t="s">
        <v>577</v>
      </c>
      <c r="D254" s="241" t="s">
        <v>578</v>
      </c>
      <c r="E254" s="241" t="str">
        <f>CONCATENATE(SUM('Раздел 4'!AI52:AI52),"&lt;=",SUM('Раздел 4'!AI45:AI45))</f>
        <v>0&lt;=99</v>
      </c>
      <c r="F254" s="225"/>
    </row>
    <row r="255" spans="1:6" s="120" customFormat="1" ht="38.25">
      <c r="A255" s="238">
        <f>IF((SUM('Раздел 4'!AJ52:AJ52)&lt;=SUM('Раздел 4'!AJ45:AJ45)),"","Неверно!")</f>
      </c>
      <c r="B255" s="240" t="s">
        <v>576</v>
      </c>
      <c r="C255" s="241" t="s">
        <v>577</v>
      </c>
      <c r="D255" s="241" t="s">
        <v>578</v>
      </c>
      <c r="E255" s="241" t="str">
        <f>CONCATENATE(SUM('Раздел 4'!AJ52:AJ52),"&lt;=",SUM('Раздел 4'!AJ45:AJ45))</f>
        <v>0&lt;=52</v>
      </c>
      <c r="F255" s="225"/>
    </row>
    <row r="256" spans="1:6" s="120" customFormat="1" ht="38.25">
      <c r="A256" s="238">
        <f>IF((SUM('Раздел 4'!AK52:AK52)&lt;=SUM('Раздел 4'!AK45:AK45)),"","Неверно!")</f>
      </c>
      <c r="B256" s="240" t="s">
        <v>576</v>
      </c>
      <c r="C256" s="241" t="s">
        <v>577</v>
      </c>
      <c r="D256" s="241" t="s">
        <v>578</v>
      </c>
      <c r="E256" s="241" t="str">
        <f>CONCATENATE(SUM('Раздел 4'!AK52:AK52),"&lt;=",SUM('Раздел 4'!AK45:AK45))</f>
        <v>0&lt;=1</v>
      </c>
      <c r="F256" s="225"/>
    </row>
    <row r="257" spans="1:6" s="120" customFormat="1" ht="38.25">
      <c r="A257" s="238">
        <f>IF((SUM('Раздел 4'!AL52:AL52)&lt;=SUM('Раздел 4'!AL45:AL45)),"","Неверно!")</f>
      </c>
      <c r="B257" s="240" t="s">
        <v>576</v>
      </c>
      <c r="C257" s="241" t="s">
        <v>577</v>
      </c>
      <c r="D257" s="241" t="s">
        <v>578</v>
      </c>
      <c r="E257" s="241" t="str">
        <f>CONCATENATE(SUM('Раздел 4'!AL52:AL52),"&lt;=",SUM('Раздел 4'!AL45:AL45))</f>
        <v>0&lt;=433</v>
      </c>
      <c r="F257" s="225"/>
    </row>
    <row r="258" spans="1:6" s="120" customFormat="1" ht="38.25">
      <c r="A258" s="238">
        <f>IF((SUM('Раздел 4'!AM52:AM52)&lt;=SUM('Раздел 4'!AM45:AM45)),"","Неверно!")</f>
      </c>
      <c r="B258" s="240" t="s">
        <v>576</v>
      </c>
      <c r="C258" s="241" t="s">
        <v>577</v>
      </c>
      <c r="D258" s="241" t="s">
        <v>578</v>
      </c>
      <c r="E258" s="241" t="str">
        <f>CONCATENATE(SUM('Раздел 4'!AM52:AM52),"&lt;=",SUM('Раздел 4'!AM45:AM45))</f>
        <v>0&lt;=810</v>
      </c>
      <c r="F258" s="225"/>
    </row>
    <row r="259" spans="1:6" s="120" customFormat="1" ht="38.25">
      <c r="A259" s="238">
        <f>IF((SUM('Раздел 4'!AN52:AN52)&lt;=SUM('Раздел 4'!AN45:AN45)),"","Неверно!")</f>
      </c>
      <c r="B259" s="240" t="s">
        <v>576</v>
      </c>
      <c r="C259" s="241" t="s">
        <v>577</v>
      </c>
      <c r="D259" s="241" t="s">
        <v>578</v>
      </c>
      <c r="E259" s="241" t="str">
        <f>CONCATENATE(SUM('Раздел 4'!AN52:AN52),"&lt;=",SUM('Раздел 4'!AN45:AN45))</f>
        <v>0&lt;=1469</v>
      </c>
      <c r="F259" s="225"/>
    </row>
    <row r="260" spans="1:6" s="120" customFormat="1" ht="38.25">
      <c r="A260" s="238">
        <f>IF((SUM('Раздел 4'!AO52:AO52)&lt;=SUM('Раздел 4'!AO45:AO45)),"","Неверно!")</f>
      </c>
      <c r="B260" s="240" t="s">
        <v>576</v>
      </c>
      <c r="C260" s="241" t="s">
        <v>577</v>
      </c>
      <c r="D260" s="241" t="s">
        <v>578</v>
      </c>
      <c r="E260" s="241" t="str">
        <f>CONCATENATE(SUM('Раздел 4'!AO52:AO52),"&lt;=",SUM('Раздел 4'!AO45:AO45))</f>
        <v>0&lt;=1</v>
      </c>
      <c r="F260" s="225"/>
    </row>
    <row r="261" spans="1:6" s="120" customFormat="1" ht="38.25">
      <c r="A261" s="238">
        <f>IF((SUM('Раздел 4'!AP52:AP52)&lt;=SUM('Раздел 4'!AP45:AP45)),"","Неверно!")</f>
      </c>
      <c r="B261" s="240" t="s">
        <v>576</v>
      </c>
      <c r="C261" s="241" t="s">
        <v>577</v>
      </c>
      <c r="D261" s="241" t="s">
        <v>578</v>
      </c>
      <c r="E261" s="241" t="str">
        <f>CONCATENATE(SUM('Раздел 4'!AP52:AP52),"&lt;=",SUM('Раздел 4'!AP45:AP45))</f>
        <v>0&lt;=18</v>
      </c>
      <c r="F261" s="225"/>
    </row>
    <row r="262" spans="1:6" s="120" customFormat="1" ht="38.25">
      <c r="A262" s="238">
        <f>IF((SUM('Раздел 4'!AQ52:AQ52)&lt;=SUM('Раздел 4'!AQ45:AQ45)),"","Неверно!")</f>
      </c>
      <c r="B262" s="240" t="s">
        <v>576</v>
      </c>
      <c r="C262" s="241" t="s">
        <v>577</v>
      </c>
      <c r="D262" s="241" t="s">
        <v>578</v>
      </c>
      <c r="E262" s="241" t="str">
        <f>CONCATENATE(SUM('Раздел 4'!AQ52:AQ52),"&lt;=",SUM('Раздел 4'!AQ45:AQ45))</f>
        <v>0&lt;=5</v>
      </c>
      <c r="F262" s="225"/>
    </row>
    <row r="263" spans="1:6" s="120" customFormat="1" ht="38.25">
      <c r="A263" s="238">
        <f>IF((SUM('Раздел 4'!AR52:AR52)&lt;=SUM('Раздел 4'!AR45:AR45)),"","Неверно!")</f>
      </c>
      <c r="B263" s="240" t="s">
        <v>576</v>
      </c>
      <c r="C263" s="241" t="s">
        <v>577</v>
      </c>
      <c r="D263" s="241" t="s">
        <v>578</v>
      </c>
      <c r="E263" s="241" t="str">
        <f>CONCATENATE(SUM('Раздел 4'!AR52:AR52),"&lt;=",SUM('Раздел 4'!AR45:AR45))</f>
        <v>0&lt;=31</v>
      </c>
      <c r="F263" s="225"/>
    </row>
    <row r="264" spans="1:6" s="120" customFormat="1" ht="38.25">
      <c r="A264" s="238">
        <f>IF((SUM('Раздел 4'!AS52:AS52)&lt;=SUM('Раздел 4'!AS45:AS45)),"","Неверно!")</f>
      </c>
      <c r="B264" s="240" t="s">
        <v>576</v>
      </c>
      <c r="C264" s="241" t="s">
        <v>577</v>
      </c>
      <c r="D264" s="241" t="s">
        <v>578</v>
      </c>
      <c r="E264" s="241" t="str">
        <f>CONCATENATE(SUM('Раздел 4'!AS52:AS52),"&lt;=",SUM('Раздел 4'!AS45:AS45))</f>
        <v>0&lt;=174</v>
      </c>
      <c r="F264" s="225"/>
    </row>
    <row r="265" spans="1:6" s="120" customFormat="1" ht="38.25">
      <c r="A265" s="238">
        <f>IF((SUM('Раздел 4'!F52:F52)&lt;=SUM('Раздел 4'!F45:F45)),"","Неверно!")</f>
      </c>
      <c r="B265" s="240" t="s">
        <v>576</v>
      </c>
      <c r="C265" s="241" t="s">
        <v>577</v>
      </c>
      <c r="D265" s="241" t="s">
        <v>578</v>
      </c>
      <c r="E265" s="241" t="str">
        <f>CONCATENATE(SUM('Раздел 4'!F52:F52),"&lt;=",SUM('Раздел 4'!F45:F45))</f>
        <v>0&lt;=516</v>
      </c>
      <c r="F265" s="225"/>
    </row>
    <row r="266" spans="1:6" s="120" customFormat="1" ht="38.25">
      <c r="A266" s="238">
        <f>IF((SUM('Раздел 4'!G52:G52)&lt;=SUM('Раздел 4'!G45:G45)),"","Неверно!")</f>
      </c>
      <c r="B266" s="240" t="s">
        <v>576</v>
      </c>
      <c r="C266" s="241" t="s">
        <v>577</v>
      </c>
      <c r="D266" s="241" t="s">
        <v>578</v>
      </c>
      <c r="E266" s="241" t="str">
        <f>CONCATENATE(SUM('Раздел 4'!G52:G52),"&lt;=",SUM('Раздел 4'!G45:G45))</f>
        <v>0&lt;=0</v>
      </c>
      <c r="F266" s="225"/>
    </row>
    <row r="267" spans="1:6" s="120" customFormat="1" ht="38.25">
      <c r="A267" s="238">
        <f>IF((SUM('Раздел 4'!H52:H52)&lt;=SUM('Раздел 4'!H45:H45)),"","Неверно!")</f>
      </c>
      <c r="B267" s="240" t="s">
        <v>576</v>
      </c>
      <c r="C267" s="241" t="s">
        <v>577</v>
      </c>
      <c r="D267" s="241" t="s">
        <v>578</v>
      </c>
      <c r="E267" s="241" t="str">
        <f>CONCATENATE(SUM('Раздел 4'!H52:H52),"&lt;=",SUM('Раздел 4'!H45:H45))</f>
        <v>0&lt;=8</v>
      </c>
      <c r="F267" s="225"/>
    </row>
    <row r="268" spans="1:6" s="120" customFormat="1" ht="38.25">
      <c r="A268" s="238">
        <f>IF((SUM('Раздел 4'!I52:I52)&lt;=SUM('Раздел 4'!I45:I45)),"","Неверно!")</f>
      </c>
      <c r="B268" s="240" t="s">
        <v>576</v>
      </c>
      <c r="C268" s="241" t="s">
        <v>577</v>
      </c>
      <c r="D268" s="241" t="s">
        <v>578</v>
      </c>
      <c r="E268" s="241" t="str">
        <f>CONCATENATE(SUM('Раздел 4'!I52:I52),"&lt;=",SUM('Раздел 4'!I45:I45))</f>
        <v>0&lt;=0</v>
      </c>
      <c r="F268" s="225"/>
    </row>
    <row r="269" spans="1:6" s="120" customFormat="1" ht="38.25">
      <c r="A269" s="238">
        <f>IF((SUM('Раздел 4'!J52:J52)&lt;=SUM('Раздел 4'!J45:J45)),"","Неверно!")</f>
      </c>
      <c r="B269" s="240" t="s">
        <v>576</v>
      </c>
      <c r="C269" s="241" t="s">
        <v>577</v>
      </c>
      <c r="D269" s="241" t="s">
        <v>578</v>
      </c>
      <c r="E269" s="241" t="str">
        <f>CONCATENATE(SUM('Раздел 4'!J52:J52),"&lt;=",SUM('Раздел 4'!J45:J45))</f>
        <v>0&lt;=2</v>
      </c>
      <c r="F269" s="225"/>
    </row>
    <row r="270" spans="1:6" s="120" customFormat="1" ht="38.25">
      <c r="A270" s="238">
        <f>IF((SUM('Раздел 4'!K52:K52)&lt;=SUM('Раздел 4'!K45:K45)),"","Неверно!")</f>
      </c>
      <c r="B270" s="240" t="s">
        <v>576</v>
      </c>
      <c r="C270" s="241" t="s">
        <v>577</v>
      </c>
      <c r="D270" s="241" t="s">
        <v>578</v>
      </c>
      <c r="E270" s="241" t="str">
        <f>CONCATENATE(SUM('Раздел 4'!K52:K52),"&lt;=",SUM('Раздел 4'!K45:K45))</f>
        <v>0&lt;=0</v>
      </c>
      <c r="F270" s="225"/>
    </row>
    <row r="271" spans="1:6" s="120" customFormat="1" ht="38.25">
      <c r="A271" s="238">
        <f>IF((SUM('Раздел 4'!L52:L52)&lt;=SUM('Раздел 4'!L45:L45)),"","Неверно!")</f>
      </c>
      <c r="B271" s="240" t="s">
        <v>576</v>
      </c>
      <c r="C271" s="241" t="s">
        <v>577</v>
      </c>
      <c r="D271" s="241" t="s">
        <v>578</v>
      </c>
      <c r="E271" s="241" t="str">
        <f>CONCATENATE(SUM('Раздел 4'!L52:L52),"&lt;=",SUM('Раздел 4'!L45:L45))</f>
        <v>0&lt;=1</v>
      </c>
      <c r="F271" s="225"/>
    </row>
    <row r="272" spans="1:6" s="120" customFormat="1" ht="38.25">
      <c r="A272" s="238">
        <f>IF((SUM('Раздел 4'!M52:M52)&lt;=SUM('Раздел 4'!M45:M45)),"","Неверно!")</f>
      </c>
      <c r="B272" s="240" t="s">
        <v>576</v>
      </c>
      <c r="C272" s="241" t="s">
        <v>577</v>
      </c>
      <c r="D272" s="241" t="s">
        <v>578</v>
      </c>
      <c r="E272" s="241" t="str">
        <f>CONCATENATE(SUM('Раздел 4'!M52:M52),"&lt;=",SUM('Раздел 4'!M45:M45))</f>
        <v>0&lt;=0</v>
      </c>
      <c r="F272" s="225"/>
    </row>
    <row r="273" spans="1:6" s="120" customFormat="1" ht="38.25">
      <c r="A273" s="238">
        <f>IF((SUM('Раздел 4'!N52:N52)&lt;=SUM('Раздел 4'!N45:N45)),"","Неверно!")</f>
      </c>
      <c r="B273" s="240" t="s">
        <v>576</v>
      </c>
      <c r="C273" s="241" t="s">
        <v>577</v>
      </c>
      <c r="D273" s="241" t="s">
        <v>578</v>
      </c>
      <c r="E273" s="241" t="str">
        <f>CONCATENATE(SUM('Раздел 4'!N52:N52),"&lt;=",SUM('Раздел 4'!N45:N45))</f>
        <v>0&lt;=0</v>
      </c>
      <c r="F273" s="225"/>
    </row>
    <row r="274" spans="1:6" s="120" customFormat="1" ht="38.25">
      <c r="A274" s="238">
        <f>IF((SUM('Раздел 4'!O52:O52)&lt;=SUM('Раздел 4'!O45:O45)),"","Неверно!")</f>
      </c>
      <c r="B274" s="240" t="s">
        <v>576</v>
      </c>
      <c r="C274" s="241" t="s">
        <v>577</v>
      </c>
      <c r="D274" s="241" t="s">
        <v>578</v>
      </c>
      <c r="E274" s="241" t="str">
        <f>CONCATENATE(SUM('Раздел 4'!O52:O52),"&lt;=",SUM('Раздел 4'!O45:O45))</f>
        <v>0&lt;=0</v>
      </c>
      <c r="F274" s="225"/>
    </row>
    <row r="275" spans="1:6" s="120" customFormat="1" ht="38.25">
      <c r="A275" s="238">
        <f>IF((SUM('Раздел 4'!P52:P52)&lt;=SUM('Раздел 4'!P45:P45)),"","Неверно!")</f>
      </c>
      <c r="B275" s="240" t="s">
        <v>576</v>
      </c>
      <c r="C275" s="241" t="s">
        <v>577</v>
      </c>
      <c r="D275" s="241" t="s">
        <v>578</v>
      </c>
      <c r="E275" s="241" t="str">
        <f>CONCATENATE(SUM('Раздел 4'!P52:P52),"&lt;=",SUM('Раздел 4'!P45:P45))</f>
        <v>0&lt;=1</v>
      </c>
      <c r="F275" s="225"/>
    </row>
    <row r="276" spans="1:6" s="120" customFormat="1" ht="38.25">
      <c r="A276" s="238">
        <f>IF((SUM('Раздел 4'!Q52:Q52)&lt;=SUM('Раздел 4'!Q45:Q45)),"","Неверно!")</f>
      </c>
      <c r="B276" s="240" t="s">
        <v>576</v>
      </c>
      <c r="C276" s="241" t="s">
        <v>577</v>
      </c>
      <c r="D276" s="241" t="s">
        <v>578</v>
      </c>
      <c r="E276" s="241" t="str">
        <f>CONCATENATE(SUM('Раздел 4'!Q52:Q52),"&lt;=",SUM('Раздел 4'!Q45:Q45))</f>
        <v>0&lt;=12</v>
      </c>
      <c r="F276" s="225"/>
    </row>
    <row r="277" spans="1:6" s="120" customFormat="1" ht="38.25">
      <c r="A277" s="238">
        <f>IF((SUM('Раздел 4'!R52:R52)&lt;=SUM('Раздел 4'!R45:R45)),"","Неверно!")</f>
      </c>
      <c r="B277" s="240" t="s">
        <v>576</v>
      </c>
      <c r="C277" s="241" t="s">
        <v>577</v>
      </c>
      <c r="D277" s="241" t="s">
        <v>578</v>
      </c>
      <c r="E277" s="241" t="str">
        <f>CONCATENATE(SUM('Раздел 4'!R52:R52),"&lt;=",SUM('Раздел 4'!R45:R45))</f>
        <v>0&lt;=0</v>
      </c>
      <c r="F277" s="225"/>
    </row>
    <row r="278" spans="1:6" s="120" customFormat="1" ht="38.25">
      <c r="A278" s="238">
        <f>IF((SUM('Раздел 4'!S52:S52)&lt;=SUM('Раздел 4'!S45:S45)),"","Неверно!")</f>
      </c>
      <c r="B278" s="240" t="s">
        <v>576</v>
      </c>
      <c r="C278" s="241" t="s">
        <v>577</v>
      </c>
      <c r="D278" s="241" t="s">
        <v>578</v>
      </c>
      <c r="E278" s="241" t="str">
        <f>CONCATENATE(SUM('Раздел 4'!S52:S52),"&lt;=",SUM('Раздел 4'!S45:S45))</f>
        <v>0&lt;=4</v>
      </c>
      <c r="F278" s="225"/>
    </row>
    <row r="279" spans="1:6" s="120" customFormat="1" ht="38.25">
      <c r="A279" s="238">
        <f>IF((SUM('Раздел 4'!T52:T52)&lt;=SUM('Раздел 4'!T45:T45)),"","Неверно!")</f>
      </c>
      <c r="B279" s="240" t="s">
        <v>576</v>
      </c>
      <c r="C279" s="241" t="s">
        <v>577</v>
      </c>
      <c r="D279" s="241" t="s">
        <v>578</v>
      </c>
      <c r="E279" s="241" t="str">
        <f>CONCATENATE(SUM('Раздел 4'!T52:T52),"&lt;=",SUM('Раздел 4'!T45:T45))</f>
        <v>0&lt;=0</v>
      </c>
      <c r="F279" s="225"/>
    </row>
    <row r="280" spans="1:6" s="120" customFormat="1" ht="38.25">
      <c r="A280" s="238">
        <f>IF((SUM('Раздел 4'!U52:U52)&lt;=SUM('Раздел 4'!U45:U45)),"","Неверно!")</f>
      </c>
      <c r="B280" s="240" t="s">
        <v>576</v>
      </c>
      <c r="C280" s="241" t="s">
        <v>577</v>
      </c>
      <c r="D280" s="241" t="s">
        <v>578</v>
      </c>
      <c r="E280" s="241" t="str">
        <f>CONCATENATE(SUM('Раздел 4'!U52:U52),"&lt;=",SUM('Раздел 4'!U45:U45))</f>
        <v>0&lt;=38</v>
      </c>
      <c r="F280" s="225"/>
    </row>
    <row r="281" spans="1:6" s="120" customFormat="1" ht="38.25">
      <c r="A281" s="238">
        <f>IF((SUM('Раздел 4'!V52:V52)&lt;=SUM('Раздел 4'!V45:V45)),"","Неверно!")</f>
      </c>
      <c r="B281" s="240" t="s">
        <v>576</v>
      </c>
      <c r="C281" s="241" t="s">
        <v>577</v>
      </c>
      <c r="D281" s="241" t="s">
        <v>578</v>
      </c>
      <c r="E281" s="241" t="str">
        <f>CONCATENATE(SUM('Раздел 4'!V52:V52),"&lt;=",SUM('Раздел 4'!V45:V45))</f>
        <v>0&lt;=1</v>
      </c>
      <c r="F281" s="225"/>
    </row>
    <row r="282" spans="1:6" s="120" customFormat="1" ht="38.25">
      <c r="A282" s="238">
        <f>IF((SUM('Раздел 4'!W52:W52)&lt;=SUM('Раздел 4'!W45:W45)),"","Неверно!")</f>
      </c>
      <c r="B282" s="240" t="s">
        <v>576</v>
      </c>
      <c r="C282" s="241" t="s">
        <v>577</v>
      </c>
      <c r="D282" s="241" t="s">
        <v>578</v>
      </c>
      <c r="E282" s="241" t="str">
        <f>CONCATENATE(SUM('Раздел 4'!W52:W52),"&lt;=",SUM('Раздел 4'!W45:W45))</f>
        <v>0&lt;=43</v>
      </c>
      <c r="F282" s="225"/>
    </row>
    <row r="283" spans="1:6" s="120" customFormat="1" ht="38.25">
      <c r="A283" s="238">
        <f>IF((SUM('Раздел 4'!X52:X52)&lt;=SUM('Раздел 4'!X45:X45)),"","Неверно!")</f>
      </c>
      <c r="B283" s="240" t="s">
        <v>576</v>
      </c>
      <c r="C283" s="241" t="s">
        <v>577</v>
      </c>
      <c r="D283" s="241" t="s">
        <v>578</v>
      </c>
      <c r="E283" s="241" t="str">
        <f>CONCATENATE(SUM('Раздел 4'!X52:X52),"&lt;=",SUM('Раздел 4'!X45:X45))</f>
        <v>0&lt;=0</v>
      </c>
      <c r="F283" s="225"/>
    </row>
    <row r="284" spans="1:6" s="120" customFormat="1" ht="38.25">
      <c r="A284" s="238">
        <f>IF((SUM('Раздел 4'!Y52:Y52)&lt;=SUM('Раздел 4'!Y45:Y45)),"","Неверно!")</f>
      </c>
      <c r="B284" s="240" t="s">
        <v>576</v>
      </c>
      <c r="C284" s="241" t="s">
        <v>577</v>
      </c>
      <c r="D284" s="241" t="s">
        <v>578</v>
      </c>
      <c r="E284" s="241" t="str">
        <f>CONCATENATE(SUM('Раздел 4'!Y52:Y52),"&lt;=",SUM('Раздел 4'!Y45:Y45))</f>
        <v>0&lt;=0</v>
      </c>
      <c r="F284" s="225"/>
    </row>
    <row r="285" spans="1:6" s="120" customFormat="1" ht="38.25">
      <c r="A285" s="238">
        <f>IF((SUM('Раздел 4'!Z52:Z52)&lt;=SUM('Раздел 4'!Z45:Z45)),"","Неверно!")</f>
      </c>
      <c r="B285" s="240" t="s">
        <v>576</v>
      </c>
      <c r="C285" s="241" t="s">
        <v>577</v>
      </c>
      <c r="D285" s="241" t="s">
        <v>578</v>
      </c>
      <c r="E285" s="241" t="str">
        <f>CONCATENATE(SUM('Раздел 4'!Z52:Z52),"&lt;=",SUM('Раздел 4'!Z45:Z45))</f>
        <v>0&lt;=0</v>
      </c>
      <c r="F285" s="225"/>
    </row>
    <row r="286" spans="1:6" s="120" customFormat="1" ht="38.25">
      <c r="A286" s="238">
        <f>IF((SUM('Разделы 1, 2, 3'!C9:C12)=SUM('Разделы 1, 2, 3'!C13:C13)),"","Неверно!")</f>
      </c>
      <c r="B286" s="240" t="s">
        <v>579</v>
      </c>
      <c r="C286" s="241" t="s">
        <v>580</v>
      </c>
      <c r="D286" s="241" t="s">
        <v>398</v>
      </c>
      <c r="E286" s="241" t="str">
        <f>CONCATENATE(SUM('Разделы 1, 2, 3'!C9:C12),"=",SUM('Разделы 1, 2, 3'!C13:C13))</f>
        <v>143=143</v>
      </c>
      <c r="F286" s="225"/>
    </row>
    <row r="287" spans="1:6" s="120" customFormat="1" ht="38.25">
      <c r="A287" s="238">
        <f>IF((SUM('Разделы 1, 2, 3'!D9:D12)=SUM('Разделы 1, 2, 3'!D13:D13)),"","Неверно!")</f>
      </c>
      <c r="B287" s="240" t="s">
        <v>579</v>
      </c>
      <c r="C287" s="241" t="s">
        <v>580</v>
      </c>
      <c r="D287" s="241" t="s">
        <v>398</v>
      </c>
      <c r="E287" s="241" t="str">
        <f>CONCATENATE(SUM('Разделы 1, 2, 3'!D9:D12),"=",SUM('Разделы 1, 2, 3'!D13:D13))</f>
        <v>1300=1300</v>
      </c>
      <c r="F287" s="225"/>
    </row>
    <row r="288" spans="1:6" s="120" customFormat="1" ht="38.25">
      <c r="A288" s="238">
        <f>IF((SUM('Разделы 1, 2, 3'!E9:E12)=SUM('Разделы 1, 2, 3'!E13:E13)),"","Неверно!")</f>
      </c>
      <c r="B288" s="240" t="s">
        <v>579</v>
      </c>
      <c r="C288" s="241" t="s">
        <v>580</v>
      </c>
      <c r="D288" s="241" t="s">
        <v>398</v>
      </c>
      <c r="E288" s="241" t="str">
        <f>CONCATENATE(SUM('Разделы 1, 2, 3'!E9:E12),"=",SUM('Разделы 1, 2, 3'!E13:E13))</f>
        <v>389=389</v>
      </c>
      <c r="F288" s="225"/>
    </row>
    <row r="289" spans="1:6" s="120" customFormat="1" ht="38.25">
      <c r="A289" s="238">
        <f>IF((SUM('Разделы 1, 2, 3'!F9:F12)=SUM('Разделы 1, 2, 3'!F13:F13)),"","Неверно!")</f>
      </c>
      <c r="B289" s="240" t="s">
        <v>579</v>
      </c>
      <c r="C289" s="241" t="s">
        <v>580</v>
      </c>
      <c r="D289" s="241" t="s">
        <v>398</v>
      </c>
      <c r="E289" s="241" t="str">
        <f>CONCATENATE(SUM('Разделы 1, 2, 3'!F9:F12),"=",SUM('Разделы 1, 2, 3'!F13:F13))</f>
        <v>905=905</v>
      </c>
      <c r="F289" s="225"/>
    </row>
    <row r="290" spans="1:6" s="120" customFormat="1" ht="38.25">
      <c r="A290" s="238">
        <f>IF((SUM('Разделы 1, 2, 3'!G9:G12)=SUM('Разделы 1, 2, 3'!G13:G13)),"","Неверно!")</f>
      </c>
      <c r="B290" s="240" t="s">
        <v>579</v>
      </c>
      <c r="C290" s="241" t="s">
        <v>580</v>
      </c>
      <c r="D290" s="241" t="s">
        <v>398</v>
      </c>
      <c r="E290" s="241" t="str">
        <f>CONCATENATE(SUM('Разделы 1, 2, 3'!G9:G12),"=",SUM('Разделы 1, 2, 3'!G13:G13))</f>
        <v>6=6</v>
      </c>
      <c r="F290" s="225"/>
    </row>
    <row r="291" spans="1:6" s="120" customFormat="1" ht="38.25">
      <c r="A291" s="238">
        <f>IF((SUM('Разделы 1, 2, 3'!H9:H12)=SUM('Разделы 1, 2, 3'!H13:H13)),"","Неверно!")</f>
      </c>
      <c r="B291" s="240" t="s">
        <v>579</v>
      </c>
      <c r="C291" s="241" t="s">
        <v>580</v>
      </c>
      <c r="D291" s="241" t="s">
        <v>398</v>
      </c>
      <c r="E291" s="241" t="str">
        <f>CONCATENATE(SUM('Разделы 1, 2, 3'!H9:H12),"=",SUM('Разделы 1, 2, 3'!H13:H13))</f>
        <v>2=2</v>
      </c>
      <c r="F291" s="225"/>
    </row>
    <row r="292" spans="1:6" s="120" customFormat="1" ht="38.25">
      <c r="A292" s="238">
        <f>IF((SUM('Разделы 1, 2, 3'!I9:I12)=SUM('Разделы 1, 2, 3'!I13:I13)),"","Неверно!")</f>
      </c>
      <c r="B292" s="240" t="s">
        <v>579</v>
      </c>
      <c r="C292" s="241" t="s">
        <v>580</v>
      </c>
      <c r="D292" s="241" t="s">
        <v>398</v>
      </c>
      <c r="E292" s="241" t="str">
        <f>CONCATENATE(SUM('Разделы 1, 2, 3'!I9:I12),"=",SUM('Разделы 1, 2, 3'!I13:I13))</f>
        <v>1300=1300</v>
      </c>
      <c r="F292" s="225"/>
    </row>
    <row r="293" spans="1:6" s="120" customFormat="1" ht="38.25">
      <c r="A293" s="238">
        <f>IF((SUM('Разделы 1, 2, 3'!J9:J12)=SUM('Разделы 1, 2, 3'!J13:J13)),"","Неверно!")</f>
      </c>
      <c r="B293" s="240" t="s">
        <v>579</v>
      </c>
      <c r="C293" s="241" t="s">
        <v>580</v>
      </c>
      <c r="D293" s="241" t="s">
        <v>398</v>
      </c>
      <c r="E293" s="241" t="str">
        <f>CONCATENATE(SUM('Разделы 1, 2, 3'!J9:J12),"=",SUM('Разделы 1, 2, 3'!J13:J13))</f>
        <v>0=0</v>
      </c>
      <c r="F293" s="225"/>
    </row>
    <row r="294" spans="1:6" s="120" customFormat="1" ht="38.25">
      <c r="A294" s="238">
        <f>IF((SUM('Разделы 1, 2, 3'!K9:K12)=SUM('Разделы 1, 2, 3'!K13:K13)),"","Неверно!")</f>
      </c>
      <c r="B294" s="240" t="s">
        <v>579</v>
      </c>
      <c r="C294" s="241" t="s">
        <v>580</v>
      </c>
      <c r="D294" s="241" t="s">
        <v>398</v>
      </c>
      <c r="E294" s="241" t="str">
        <f>CONCATENATE(SUM('Разделы 1, 2, 3'!K9:K12),"=",SUM('Разделы 1, 2, 3'!K13:K13))</f>
        <v>141=141</v>
      </c>
      <c r="F294" s="225"/>
    </row>
    <row r="295" spans="1:6" s="120" customFormat="1" ht="38.25">
      <c r="A295" s="238">
        <f>IF((SUM('Разделы 1, 2, 3'!L9:L12)=SUM('Разделы 1, 2, 3'!L13:L13)),"","Неверно!")</f>
      </c>
      <c r="B295" s="240" t="s">
        <v>579</v>
      </c>
      <c r="C295" s="241" t="s">
        <v>580</v>
      </c>
      <c r="D295" s="241" t="s">
        <v>398</v>
      </c>
      <c r="E295" s="241" t="str">
        <f>CONCATENATE(SUM('Разделы 1, 2, 3'!L9:L12),"=",SUM('Разделы 1, 2, 3'!L13:L13))</f>
        <v>154=154</v>
      </c>
      <c r="F295" s="225"/>
    </row>
    <row r="296" spans="1:6" s="120" customFormat="1" ht="38.25">
      <c r="A296" s="238">
        <f>IF((SUM('Разделы 1, 2, 3'!M9:M12)=SUM('Разделы 1, 2, 3'!M13:M13)),"","Неверно!")</f>
      </c>
      <c r="B296" s="240" t="s">
        <v>579</v>
      </c>
      <c r="C296" s="241" t="s">
        <v>580</v>
      </c>
      <c r="D296" s="241" t="s">
        <v>398</v>
      </c>
      <c r="E296" s="241" t="str">
        <f>CONCATENATE(SUM('Разделы 1, 2, 3'!M9:M12),"=",SUM('Разделы 1, 2, 3'!M13:M13))</f>
        <v>221=221</v>
      </c>
      <c r="F296" s="225"/>
    </row>
    <row r="297" spans="1:6" s="120" customFormat="1" ht="38.25">
      <c r="A297" s="238">
        <f>IF((SUM('Разделы 1, 2, 3'!N9:N12)=SUM('Разделы 1, 2, 3'!N13:N13)),"","Неверно!")</f>
      </c>
      <c r="B297" s="240" t="s">
        <v>579</v>
      </c>
      <c r="C297" s="241" t="s">
        <v>580</v>
      </c>
      <c r="D297" s="241" t="s">
        <v>398</v>
      </c>
      <c r="E297" s="241" t="str">
        <f>CONCATENATE(SUM('Разделы 1, 2, 3'!N9:N12),"=",SUM('Разделы 1, 2, 3'!N13:N13))</f>
        <v>219=219</v>
      </c>
      <c r="F297" s="225"/>
    </row>
    <row r="298" spans="1:6" s="120" customFormat="1" ht="38.25">
      <c r="A298" s="238">
        <f>IF((SUM('Разделы 5, 6, 7, 8'!J36:J36)&lt;=SUM('Разделы 5, 6, 7, 8'!J27:J27)),"","Неверно!")</f>
      </c>
      <c r="B298" s="240" t="s">
        <v>581</v>
      </c>
      <c r="C298" s="241" t="s">
        <v>582</v>
      </c>
      <c r="D298" s="241" t="s">
        <v>400</v>
      </c>
      <c r="E298" s="241" t="str">
        <f>CONCATENATE(SUM('Разделы 5, 6, 7, 8'!J36:J36),"&lt;=",SUM('Разделы 5, 6, 7, 8'!J27:J27))</f>
        <v>3&lt;=145</v>
      </c>
      <c r="F298" s="225"/>
    </row>
    <row r="299" spans="1:6" s="120" customFormat="1" ht="38.25">
      <c r="A299" s="238">
        <f>IF((SUM('Разделы 5, 6, 7, 8'!K36:K36)&lt;=SUM('Разделы 5, 6, 7, 8'!K27:K27)),"","Неверно!")</f>
      </c>
      <c r="B299" s="240" t="s">
        <v>581</v>
      </c>
      <c r="C299" s="241" t="s">
        <v>582</v>
      </c>
      <c r="D299" s="241" t="s">
        <v>400</v>
      </c>
      <c r="E299" s="241" t="str">
        <f>CONCATENATE(SUM('Разделы 5, 6, 7, 8'!K36:K36),"&lt;=",SUM('Разделы 5, 6, 7, 8'!K27:K27))</f>
        <v>0&lt;=5</v>
      </c>
      <c r="F299" s="225"/>
    </row>
    <row r="300" spans="1:6" s="120" customFormat="1" ht="38.25">
      <c r="A300" s="238">
        <f>IF((SUM('Разделы 5, 6, 7, 8'!L36:L36)&lt;=SUM('Разделы 5, 6, 7, 8'!L27:L27)),"","Неверно!")</f>
      </c>
      <c r="B300" s="240" t="s">
        <v>581</v>
      </c>
      <c r="C300" s="241" t="s">
        <v>582</v>
      </c>
      <c r="D300" s="241" t="s">
        <v>400</v>
      </c>
      <c r="E300" s="241" t="str">
        <f>CONCATENATE(SUM('Разделы 5, 6, 7, 8'!L36:L36),"&lt;=",SUM('Разделы 5, 6, 7, 8'!L27:L27))</f>
        <v>3&lt;=4</v>
      </c>
      <c r="F300" s="225"/>
    </row>
    <row r="301" spans="1:6" s="120" customFormat="1" ht="38.25">
      <c r="A301" s="238">
        <f>IF((SUM('Разделы 5, 6, 7, 8'!M36:M36)&lt;=SUM('Разделы 5, 6, 7, 8'!M27:M27)),"","Неверно!")</f>
      </c>
      <c r="B301" s="240" t="s">
        <v>581</v>
      </c>
      <c r="C301" s="241" t="s">
        <v>582</v>
      </c>
      <c r="D301" s="241" t="s">
        <v>400</v>
      </c>
      <c r="E301" s="241" t="str">
        <f>CONCATENATE(SUM('Разделы 5, 6, 7, 8'!M36:M36),"&lt;=",SUM('Разделы 5, 6, 7, 8'!M27:M27))</f>
        <v>0&lt;=0</v>
      </c>
      <c r="F301" s="225"/>
    </row>
    <row r="302" spans="1:6" s="120" customFormat="1" ht="38.25">
      <c r="A302" s="238">
        <f>IF((SUM('Разделы 5, 6, 7, 8'!N36:N36)&lt;=SUM('Разделы 5, 6, 7, 8'!N27:N27)),"","Неверно!")</f>
      </c>
      <c r="B302" s="240" t="s">
        <v>581</v>
      </c>
      <c r="C302" s="241" t="s">
        <v>582</v>
      </c>
      <c r="D302" s="241" t="s">
        <v>400</v>
      </c>
      <c r="E302" s="241" t="str">
        <f>CONCATENATE(SUM('Разделы 5, 6, 7, 8'!N36:N36),"&lt;=",SUM('Разделы 5, 6, 7, 8'!N27:N27))</f>
        <v>3&lt;=3</v>
      </c>
      <c r="F302" s="225"/>
    </row>
    <row r="303" spans="1:6" s="120" customFormat="1" ht="38.25">
      <c r="A303" s="238">
        <f>IF((SUM('Разделы 5, 6, 7, 8'!O36:O36)&lt;=SUM('Разделы 5, 6, 7, 8'!O27:O27)),"","Неверно!")</f>
      </c>
      <c r="B303" s="240" t="s">
        <v>581</v>
      </c>
      <c r="C303" s="241" t="s">
        <v>582</v>
      </c>
      <c r="D303" s="241" t="s">
        <v>400</v>
      </c>
      <c r="E303" s="241" t="str">
        <f>CONCATENATE(SUM('Разделы 5, 6, 7, 8'!O36:O36),"&lt;=",SUM('Разделы 5, 6, 7, 8'!O27:O27))</f>
        <v>0&lt;=1</v>
      </c>
      <c r="F303" s="225"/>
    </row>
    <row r="304" spans="1:6" s="120" customFormat="1" ht="38.25">
      <c r="A304" s="238">
        <f>IF((SUM('Разделы 5, 6, 7, 8'!P36:P36)&lt;=SUM('Разделы 5, 6, 7, 8'!P27:P27)),"","Неверно!")</f>
      </c>
      <c r="B304" s="240" t="s">
        <v>581</v>
      </c>
      <c r="C304" s="241" t="s">
        <v>582</v>
      </c>
      <c r="D304" s="241" t="s">
        <v>400</v>
      </c>
      <c r="E304" s="241" t="str">
        <f>CONCATENATE(SUM('Разделы 5, 6, 7, 8'!P36:P36),"&lt;=",SUM('Разделы 5, 6, 7, 8'!P27:P27))</f>
        <v>0&lt;=0</v>
      </c>
      <c r="F304" s="225"/>
    </row>
    <row r="305" spans="1:6" s="120" customFormat="1" ht="38.25">
      <c r="A305" s="238">
        <f>IF((SUM('Разделы 5, 6, 7, 8'!Q36:Q36)&lt;=SUM('Разделы 5, 6, 7, 8'!Q27:Q27)),"","Неверно!")</f>
      </c>
      <c r="B305" s="240" t="s">
        <v>581</v>
      </c>
      <c r="C305" s="241" t="s">
        <v>582</v>
      </c>
      <c r="D305" s="241" t="s">
        <v>400</v>
      </c>
      <c r="E305" s="241" t="str">
        <f>CONCATENATE(SUM('Разделы 5, 6, 7, 8'!Q36:Q36),"&lt;=",SUM('Разделы 5, 6, 7, 8'!Q27:Q27))</f>
        <v>0&lt;=0</v>
      </c>
      <c r="F305" s="225"/>
    </row>
    <row r="306" spans="1:6" s="120" customFormat="1" ht="38.25">
      <c r="A306" s="238">
        <f>IF((SUM('Разделы 5, 6, 7, 8'!R36:R36)&lt;=SUM('Разделы 5, 6, 7, 8'!R27:R27)),"","Неверно!")</f>
      </c>
      <c r="B306" s="240" t="s">
        <v>581</v>
      </c>
      <c r="C306" s="241" t="s">
        <v>582</v>
      </c>
      <c r="D306" s="241" t="s">
        <v>400</v>
      </c>
      <c r="E306" s="241" t="str">
        <f>CONCATENATE(SUM('Разделы 5, 6, 7, 8'!R36:R36),"&lt;=",SUM('Разделы 5, 6, 7, 8'!R27:R27))</f>
        <v>0&lt;=0</v>
      </c>
      <c r="F306" s="225"/>
    </row>
    <row r="307" spans="1:6" s="120" customFormat="1" ht="38.25">
      <c r="A307" s="238">
        <f>IF((SUM('Разделы 5, 6, 7, 8'!S36:S36)&lt;=SUM('Разделы 5, 6, 7, 8'!S27:S27)),"","Неверно!")</f>
      </c>
      <c r="B307" s="240" t="s">
        <v>581</v>
      </c>
      <c r="C307" s="241" t="s">
        <v>582</v>
      </c>
      <c r="D307" s="241" t="s">
        <v>400</v>
      </c>
      <c r="E307" s="241" t="str">
        <f>CONCATENATE(SUM('Разделы 5, 6, 7, 8'!S36:S36),"&lt;=",SUM('Разделы 5, 6, 7, 8'!S27:S27))</f>
        <v>0&lt;=0</v>
      </c>
      <c r="F307" s="225"/>
    </row>
    <row r="308" spans="1:6" s="120" customFormat="1" ht="38.25">
      <c r="A308" s="238">
        <f>IF((SUM('Разделы 5, 6, 7, 8'!O27:O27)&gt;=SUM('Разделы 5, 6, 7, 8'!P27:Q27)),"","Неверно!")</f>
      </c>
      <c r="B308" s="240" t="s">
        <v>583</v>
      </c>
      <c r="C308" s="241" t="s">
        <v>584</v>
      </c>
      <c r="D308" s="241" t="s">
        <v>387</v>
      </c>
      <c r="E308" s="241" t="str">
        <f>CONCATENATE(SUM('Разделы 5, 6, 7, 8'!O27:O27),"&gt;=",SUM('Разделы 5, 6, 7, 8'!P27:Q27))</f>
        <v>1&gt;=0</v>
      </c>
      <c r="F308" s="225"/>
    </row>
    <row r="309" spans="1:6" s="120" customFormat="1" ht="38.25">
      <c r="A309" s="238">
        <f>IF((SUM('Разделы 5, 6, 7, 8'!O28:O28)&gt;=SUM('Разделы 5, 6, 7, 8'!P28:Q28)),"","Неверно!")</f>
      </c>
      <c r="B309" s="240" t="s">
        <v>583</v>
      </c>
      <c r="C309" s="241" t="s">
        <v>584</v>
      </c>
      <c r="D309" s="241" t="s">
        <v>387</v>
      </c>
      <c r="E309" s="241" t="str">
        <f>CONCATENATE(SUM('Разделы 5, 6, 7, 8'!O28:O28),"&gt;=",SUM('Разделы 5, 6, 7, 8'!P28:Q28))</f>
        <v>1&gt;=0</v>
      </c>
      <c r="F309" s="225"/>
    </row>
    <row r="310" spans="1:6" s="120" customFormat="1" ht="38.25">
      <c r="A310" s="238">
        <f>IF((SUM('Разделы 5, 6, 7, 8'!O29:O29)&gt;=SUM('Разделы 5, 6, 7, 8'!P29:Q29)),"","Неверно!")</f>
      </c>
      <c r="B310" s="240" t="s">
        <v>583</v>
      </c>
      <c r="C310" s="241" t="s">
        <v>584</v>
      </c>
      <c r="D310" s="241" t="s">
        <v>387</v>
      </c>
      <c r="E310" s="241" t="str">
        <f>CONCATENATE(SUM('Разделы 5, 6, 7, 8'!O29:O29),"&gt;=",SUM('Разделы 5, 6, 7, 8'!P29:Q29))</f>
        <v>0&gt;=0</v>
      </c>
      <c r="F310" s="225"/>
    </row>
    <row r="311" spans="1:6" s="120" customFormat="1" ht="38.25">
      <c r="A311" s="238">
        <f>IF((SUM('Разделы 5, 6, 7, 8'!O30:O30)&gt;=SUM('Разделы 5, 6, 7, 8'!P30:Q30)),"","Неверно!")</f>
      </c>
      <c r="B311" s="240" t="s">
        <v>583</v>
      </c>
      <c r="C311" s="241" t="s">
        <v>584</v>
      </c>
      <c r="D311" s="241" t="s">
        <v>387</v>
      </c>
      <c r="E311" s="241" t="str">
        <f>CONCATENATE(SUM('Разделы 5, 6, 7, 8'!O30:O30),"&gt;=",SUM('Разделы 5, 6, 7, 8'!P30:Q30))</f>
        <v>0&gt;=0</v>
      </c>
      <c r="F311" s="225"/>
    </row>
    <row r="312" spans="1:6" s="120" customFormat="1" ht="38.25">
      <c r="A312" s="238">
        <f>IF((SUM('Разделы 5, 6, 7, 8'!O31:O31)&gt;=SUM('Разделы 5, 6, 7, 8'!P31:Q31)),"","Неверно!")</f>
      </c>
      <c r="B312" s="240" t="s">
        <v>583</v>
      </c>
      <c r="C312" s="241" t="s">
        <v>584</v>
      </c>
      <c r="D312" s="241" t="s">
        <v>387</v>
      </c>
      <c r="E312" s="241" t="str">
        <f>CONCATENATE(SUM('Разделы 5, 6, 7, 8'!O31:O31),"&gt;=",SUM('Разделы 5, 6, 7, 8'!P31:Q31))</f>
        <v>0&gt;=0</v>
      </c>
      <c r="F312" s="225"/>
    </row>
    <row r="313" spans="1:6" s="120" customFormat="1" ht="38.25">
      <c r="A313" s="238">
        <f>IF((SUM('Разделы 5, 6, 7, 8'!O32:O32)&gt;=SUM('Разделы 5, 6, 7, 8'!P32:Q32)),"","Неверно!")</f>
      </c>
      <c r="B313" s="240" t="s">
        <v>583</v>
      </c>
      <c r="C313" s="241" t="s">
        <v>584</v>
      </c>
      <c r="D313" s="241" t="s">
        <v>387</v>
      </c>
      <c r="E313" s="241" t="str">
        <f>CONCATENATE(SUM('Разделы 5, 6, 7, 8'!O32:O32),"&gt;=",SUM('Разделы 5, 6, 7, 8'!P32:Q32))</f>
        <v>0&gt;=0</v>
      </c>
      <c r="F313" s="225"/>
    </row>
    <row r="314" spans="1:6" s="120" customFormat="1" ht="38.25">
      <c r="A314" s="238">
        <f>IF((SUM('Разделы 5, 6, 7, 8'!O33:O33)&gt;=SUM('Разделы 5, 6, 7, 8'!P33:Q33)),"","Неверно!")</f>
      </c>
      <c r="B314" s="240" t="s">
        <v>583</v>
      </c>
      <c r="C314" s="241" t="s">
        <v>584</v>
      </c>
      <c r="D314" s="241" t="s">
        <v>387</v>
      </c>
      <c r="E314" s="241" t="str">
        <f>CONCATENATE(SUM('Разделы 5, 6, 7, 8'!O33:O33),"&gt;=",SUM('Разделы 5, 6, 7, 8'!P33:Q33))</f>
        <v>0&gt;=0</v>
      </c>
      <c r="F314" s="225"/>
    </row>
    <row r="315" spans="1:6" s="120" customFormat="1" ht="38.25">
      <c r="A315" s="238">
        <f>IF((SUM('Разделы 5, 6, 7, 8'!O34:O34)&gt;=SUM('Разделы 5, 6, 7, 8'!P34:Q34)),"","Неверно!")</f>
      </c>
      <c r="B315" s="240" t="s">
        <v>583</v>
      </c>
      <c r="C315" s="241" t="s">
        <v>584</v>
      </c>
      <c r="D315" s="241" t="s">
        <v>387</v>
      </c>
      <c r="E315" s="241" t="str">
        <f>CONCATENATE(SUM('Разделы 5, 6, 7, 8'!O34:O34),"&gt;=",SUM('Разделы 5, 6, 7, 8'!P34:Q34))</f>
        <v>0&gt;=0</v>
      </c>
      <c r="F315" s="225"/>
    </row>
    <row r="316" spans="1:6" s="120" customFormat="1" ht="38.25">
      <c r="A316" s="238">
        <f>IF((SUM('Разделы 5, 6, 7, 8'!O35:O35)&gt;=SUM('Разделы 5, 6, 7, 8'!P35:Q35)),"","Неверно!")</f>
      </c>
      <c r="B316" s="240" t="s">
        <v>583</v>
      </c>
      <c r="C316" s="241" t="s">
        <v>584</v>
      </c>
      <c r="D316" s="241" t="s">
        <v>387</v>
      </c>
      <c r="E316" s="241" t="str">
        <f>CONCATENATE(SUM('Разделы 5, 6, 7, 8'!O35:O35),"&gt;=",SUM('Разделы 5, 6, 7, 8'!P35:Q35))</f>
        <v>0&gt;=0</v>
      </c>
      <c r="F316" s="225"/>
    </row>
    <row r="317" spans="1:6" s="120" customFormat="1" ht="38.25">
      <c r="A317" s="238">
        <f>IF((SUM('Разделы 5, 6, 7, 8'!O36:O36)&gt;=SUM('Разделы 5, 6, 7, 8'!P36:Q36)),"","Неверно!")</f>
      </c>
      <c r="B317" s="240" t="s">
        <v>583</v>
      </c>
      <c r="C317" s="241" t="s">
        <v>584</v>
      </c>
      <c r="D317" s="241" t="s">
        <v>387</v>
      </c>
      <c r="E317" s="241" t="str">
        <f>CONCATENATE(SUM('Разделы 5, 6, 7, 8'!O36:O36),"&gt;=",SUM('Разделы 5, 6, 7, 8'!P36:Q36))</f>
        <v>0&gt;=0</v>
      </c>
      <c r="F317" s="225"/>
    </row>
    <row r="318" spans="1:6" s="120" customFormat="1" ht="38.25">
      <c r="A318" s="238">
        <f>IF((SUM('Разделы 5, 6, 7, 8'!E11:E11)&lt;=SUM('Разделы 5, 6, 7, 8'!E10:E10)),"","Неверно!")</f>
      </c>
      <c r="B318" s="240" t="s">
        <v>585</v>
      </c>
      <c r="C318" s="241" t="s">
        <v>586</v>
      </c>
      <c r="D318" s="241" t="s">
        <v>412</v>
      </c>
      <c r="E318" s="241" t="str">
        <f>CONCATENATE(SUM('Разделы 5, 6, 7, 8'!E11:E11),"&lt;=",SUM('Разделы 5, 6, 7, 8'!E10:E10))</f>
        <v>0&lt;=7</v>
      </c>
      <c r="F318" s="225"/>
    </row>
    <row r="319" spans="1:6" s="120" customFormat="1" ht="38.25">
      <c r="A319" s="238">
        <f>IF((SUM('Раздел 4'!AA46:AA46)&lt;=SUM('Раздел 4'!AA45:AA45)),"","Неверно!")</f>
      </c>
      <c r="B319" s="240" t="s">
        <v>587</v>
      </c>
      <c r="C319" s="241" t="s">
        <v>588</v>
      </c>
      <c r="D319" s="241" t="s">
        <v>589</v>
      </c>
      <c r="E319" s="241" t="str">
        <f>CONCATENATE(SUM('Раздел 4'!AA46:AA46),"&lt;=",SUM('Раздел 4'!AA45:AA45))</f>
        <v>0&lt;=0</v>
      </c>
      <c r="F319" s="225"/>
    </row>
    <row r="320" spans="1:6" s="120" customFormat="1" ht="38.25">
      <c r="A320" s="238">
        <f>IF((SUM('Раздел 4'!AB46:AB46)&lt;=SUM('Раздел 4'!AB45:AB45)),"","Неверно!")</f>
      </c>
      <c r="B320" s="240" t="s">
        <v>587</v>
      </c>
      <c r="C320" s="241" t="s">
        <v>588</v>
      </c>
      <c r="D320" s="241" t="s">
        <v>589</v>
      </c>
      <c r="E320" s="241" t="str">
        <f>CONCATENATE(SUM('Раздел 4'!AB46:AB46),"&lt;=",SUM('Раздел 4'!AB45:AB45))</f>
        <v>0&lt;=0</v>
      </c>
      <c r="F320" s="225"/>
    </row>
    <row r="321" spans="1:6" s="120" customFormat="1" ht="38.25">
      <c r="A321" s="238">
        <f>IF((SUM('Раздел 4'!AC46:AC46)&lt;=SUM('Раздел 4'!AC45:AC45)),"","Неверно!")</f>
      </c>
      <c r="B321" s="240" t="s">
        <v>587</v>
      </c>
      <c r="C321" s="241" t="s">
        <v>588</v>
      </c>
      <c r="D321" s="241" t="s">
        <v>589</v>
      </c>
      <c r="E321" s="241" t="str">
        <f>CONCATENATE(SUM('Раздел 4'!AC46:AC46),"&lt;=",SUM('Раздел 4'!AC45:AC45))</f>
        <v>0&lt;=0</v>
      </c>
      <c r="F321" s="225"/>
    </row>
    <row r="322" spans="1:6" s="120" customFormat="1" ht="38.25">
      <c r="A322" s="238">
        <f>IF((SUM('Раздел 4'!AD46:AD46)&lt;=SUM('Раздел 4'!AD45:AD45)),"","Неверно!")</f>
      </c>
      <c r="B322" s="240" t="s">
        <v>587</v>
      </c>
      <c r="C322" s="241" t="s">
        <v>588</v>
      </c>
      <c r="D322" s="241" t="s">
        <v>589</v>
      </c>
      <c r="E322" s="241" t="str">
        <f>CONCATENATE(SUM('Раздел 4'!AD46:AD46),"&lt;=",SUM('Раздел 4'!AD45:AD45))</f>
        <v>0&lt;=0</v>
      </c>
      <c r="F322" s="225"/>
    </row>
    <row r="323" spans="1:6" s="120" customFormat="1" ht="38.25">
      <c r="A323" s="238">
        <f>IF((SUM('Раздел 4'!AE46:AE46)&lt;=SUM('Раздел 4'!AE45:AE45)),"","Неверно!")</f>
      </c>
      <c r="B323" s="240" t="s">
        <v>587</v>
      </c>
      <c r="C323" s="241" t="s">
        <v>588</v>
      </c>
      <c r="D323" s="241" t="s">
        <v>589</v>
      </c>
      <c r="E323" s="241" t="str">
        <f>CONCATENATE(SUM('Раздел 4'!AE46:AE46),"&lt;=",SUM('Раздел 4'!AE45:AE45))</f>
        <v>0&lt;=1</v>
      </c>
      <c r="F323" s="225"/>
    </row>
    <row r="324" spans="1:6" s="120" customFormat="1" ht="38.25">
      <c r="A324" s="238">
        <f>IF((SUM('Раздел 4'!AF46:AF46)&lt;=SUM('Раздел 4'!AF45:AF45)),"","Неверно!")</f>
      </c>
      <c r="B324" s="240" t="s">
        <v>587</v>
      </c>
      <c r="C324" s="241" t="s">
        <v>588</v>
      </c>
      <c r="D324" s="241" t="s">
        <v>589</v>
      </c>
      <c r="E324" s="241" t="str">
        <f>CONCATENATE(SUM('Раздел 4'!AF46:AF46),"&lt;=",SUM('Раздел 4'!AF45:AF45))</f>
        <v>0&lt;=1</v>
      </c>
      <c r="F324" s="225"/>
    </row>
    <row r="325" spans="1:6" s="120" customFormat="1" ht="38.25">
      <c r="A325" s="238">
        <f>IF((SUM('Раздел 4'!AG46:AG46)&lt;=SUM('Раздел 4'!AG45:AG45)),"","Неверно!")</f>
      </c>
      <c r="B325" s="240" t="s">
        <v>587</v>
      </c>
      <c r="C325" s="241" t="s">
        <v>588</v>
      </c>
      <c r="D325" s="241" t="s">
        <v>589</v>
      </c>
      <c r="E325" s="241" t="str">
        <f>CONCATENATE(SUM('Раздел 4'!AG46:AG46),"&lt;=",SUM('Раздел 4'!AG45:AG45))</f>
        <v>0&lt;=3</v>
      </c>
      <c r="F325" s="225"/>
    </row>
    <row r="326" spans="1:6" s="120" customFormat="1" ht="38.25">
      <c r="A326" s="238">
        <f>IF((SUM('Раздел 4'!AH46:AH46)&lt;=SUM('Раздел 4'!AH45:AH45)),"","Неверно!")</f>
      </c>
      <c r="B326" s="240" t="s">
        <v>587</v>
      </c>
      <c r="C326" s="241" t="s">
        <v>588</v>
      </c>
      <c r="D326" s="241" t="s">
        <v>589</v>
      </c>
      <c r="E326" s="241" t="str">
        <f>CONCATENATE(SUM('Раздел 4'!AH46:AH46),"&lt;=",SUM('Раздел 4'!AH45:AH45))</f>
        <v>0&lt;=15</v>
      </c>
      <c r="F326" s="225"/>
    </row>
    <row r="327" spans="1:6" s="120" customFormat="1" ht="38.25">
      <c r="A327" s="238">
        <f>IF((SUM('Раздел 4'!AI46:AI46)&lt;=SUM('Раздел 4'!AI45:AI45)),"","Неверно!")</f>
      </c>
      <c r="B327" s="240" t="s">
        <v>587</v>
      </c>
      <c r="C327" s="241" t="s">
        <v>588</v>
      </c>
      <c r="D327" s="241" t="s">
        <v>589</v>
      </c>
      <c r="E327" s="241" t="str">
        <f>CONCATENATE(SUM('Раздел 4'!AI46:AI46),"&lt;=",SUM('Раздел 4'!AI45:AI45))</f>
        <v>0&lt;=99</v>
      </c>
      <c r="F327" s="225"/>
    </row>
    <row r="328" spans="1:6" s="120" customFormat="1" ht="38.25">
      <c r="A328" s="238">
        <f>IF((SUM('Раздел 4'!AJ46:AJ46)&lt;=SUM('Раздел 4'!AJ45:AJ45)),"","Неверно!")</f>
      </c>
      <c r="B328" s="240" t="s">
        <v>587</v>
      </c>
      <c r="C328" s="241" t="s">
        <v>588</v>
      </c>
      <c r="D328" s="241" t="s">
        <v>589</v>
      </c>
      <c r="E328" s="241" t="str">
        <f>CONCATENATE(SUM('Раздел 4'!AJ46:AJ46),"&lt;=",SUM('Раздел 4'!AJ45:AJ45))</f>
        <v>18&lt;=52</v>
      </c>
      <c r="F328" s="225"/>
    </row>
    <row r="329" spans="1:6" s="120" customFormat="1" ht="38.25">
      <c r="A329" s="238">
        <f>IF((SUM('Раздел 4'!AK46:AK46)&lt;=SUM('Раздел 4'!AK45:AK45)),"","Неверно!")</f>
      </c>
      <c r="B329" s="240" t="s">
        <v>587</v>
      </c>
      <c r="C329" s="241" t="s">
        <v>588</v>
      </c>
      <c r="D329" s="241" t="s">
        <v>589</v>
      </c>
      <c r="E329" s="241" t="str">
        <f>CONCATENATE(SUM('Раздел 4'!AK46:AK46),"&lt;=",SUM('Раздел 4'!AK45:AK45))</f>
        <v>0&lt;=1</v>
      </c>
      <c r="F329" s="225"/>
    </row>
    <row r="330" spans="1:6" s="120" customFormat="1" ht="38.25">
      <c r="A330" s="238">
        <f>IF((SUM('Раздел 4'!AL46:AL46)&lt;=SUM('Раздел 4'!AL45:AL45)),"","Неверно!")</f>
      </c>
      <c r="B330" s="240" t="s">
        <v>587</v>
      </c>
      <c r="C330" s="241" t="s">
        <v>588</v>
      </c>
      <c r="D330" s="241" t="s">
        <v>589</v>
      </c>
      <c r="E330" s="241" t="str">
        <f>CONCATENATE(SUM('Раздел 4'!AL46:AL46),"&lt;=",SUM('Раздел 4'!AL45:AL45))</f>
        <v>20&lt;=433</v>
      </c>
      <c r="F330" s="225"/>
    </row>
    <row r="331" spans="1:6" s="120" customFormat="1" ht="38.25">
      <c r="A331" s="238">
        <f>IF((SUM('Раздел 4'!AM46:AM46)&lt;=SUM('Раздел 4'!AM45:AM45)),"","Неверно!")</f>
      </c>
      <c r="B331" s="240" t="s">
        <v>587</v>
      </c>
      <c r="C331" s="241" t="s">
        <v>588</v>
      </c>
      <c r="D331" s="241" t="s">
        <v>589</v>
      </c>
      <c r="E331" s="241" t="str">
        <f>CONCATENATE(SUM('Раздел 4'!AM46:AM46),"&lt;=",SUM('Раздел 4'!AM45:AM45))</f>
        <v>4&lt;=810</v>
      </c>
      <c r="F331" s="225"/>
    </row>
    <row r="332" spans="1:6" s="120" customFormat="1" ht="38.25">
      <c r="A332" s="238">
        <f>IF((SUM('Раздел 4'!AN46:AN46)&lt;=SUM('Раздел 4'!AN45:AN45)),"","Неверно!")</f>
      </c>
      <c r="B332" s="240" t="s">
        <v>587</v>
      </c>
      <c r="C332" s="241" t="s">
        <v>588</v>
      </c>
      <c r="D332" s="241" t="s">
        <v>589</v>
      </c>
      <c r="E332" s="241" t="str">
        <f>CONCATENATE(SUM('Раздел 4'!AN46:AN46),"&lt;=",SUM('Раздел 4'!AN45:AN45))</f>
        <v>46&lt;=1469</v>
      </c>
      <c r="F332" s="225"/>
    </row>
    <row r="333" spans="1:6" s="120" customFormat="1" ht="38.25">
      <c r="A333" s="238">
        <f>IF((SUM('Раздел 4'!AO46:AO46)&lt;=SUM('Раздел 4'!AO45:AO45)),"","Неверно!")</f>
      </c>
      <c r="B333" s="240" t="s">
        <v>587</v>
      </c>
      <c r="C333" s="241" t="s">
        <v>588</v>
      </c>
      <c r="D333" s="241" t="s">
        <v>589</v>
      </c>
      <c r="E333" s="241" t="str">
        <f>CONCATENATE(SUM('Раздел 4'!AO46:AO46),"&lt;=",SUM('Раздел 4'!AO45:AO45))</f>
        <v>0&lt;=1</v>
      </c>
      <c r="F333" s="225"/>
    </row>
    <row r="334" spans="1:6" s="120" customFormat="1" ht="38.25">
      <c r="A334" s="238">
        <f>IF((SUM('Раздел 4'!AP46:AP46)&lt;=SUM('Раздел 4'!AP45:AP45)),"","Неверно!")</f>
      </c>
      <c r="B334" s="240" t="s">
        <v>587</v>
      </c>
      <c r="C334" s="241" t="s">
        <v>588</v>
      </c>
      <c r="D334" s="241" t="s">
        <v>589</v>
      </c>
      <c r="E334" s="241" t="str">
        <f>CONCATENATE(SUM('Раздел 4'!AP46:AP46),"&lt;=",SUM('Раздел 4'!AP45:AP45))</f>
        <v>2&lt;=18</v>
      </c>
      <c r="F334" s="225"/>
    </row>
    <row r="335" spans="1:6" s="120" customFormat="1" ht="38.25">
      <c r="A335" s="238">
        <f>IF((SUM('Раздел 4'!AQ46:AQ46)&lt;=SUM('Раздел 4'!AQ45:AQ45)),"","Неверно!")</f>
      </c>
      <c r="B335" s="240" t="s">
        <v>587</v>
      </c>
      <c r="C335" s="241" t="s">
        <v>588</v>
      </c>
      <c r="D335" s="241" t="s">
        <v>589</v>
      </c>
      <c r="E335" s="241" t="str">
        <f>CONCATENATE(SUM('Раздел 4'!AQ46:AQ46),"&lt;=",SUM('Раздел 4'!AQ45:AQ45))</f>
        <v>0&lt;=5</v>
      </c>
      <c r="F335" s="225"/>
    </row>
    <row r="336" spans="1:6" s="120" customFormat="1" ht="38.25">
      <c r="A336" s="238">
        <f>IF((SUM('Раздел 4'!AR46:AR46)&lt;=SUM('Раздел 4'!AR45:AR45)),"","Неверно!")</f>
      </c>
      <c r="B336" s="240" t="s">
        <v>587</v>
      </c>
      <c r="C336" s="241" t="s">
        <v>588</v>
      </c>
      <c r="D336" s="241" t="s">
        <v>589</v>
      </c>
      <c r="E336" s="241" t="str">
        <f>CONCATENATE(SUM('Раздел 4'!AR46:AR46),"&lt;=",SUM('Раздел 4'!AR45:AR45))</f>
        <v>2&lt;=31</v>
      </c>
      <c r="F336" s="225"/>
    </row>
    <row r="337" spans="1:6" s="120" customFormat="1" ht="38.25">
      <c r="A337" s="238">
        <f>IF((SUM('Раздел 4'!AS46:AS46)&lt;=SUM('Раздел 4'!AS45:AS45)),"","Неверно!")</f>
      </c>
      <c r="B337" s="240" t="s">
        <v>587</v>
      </c>
      <c r="C337" s="241" t="s">
        <v>588</v>
      </c>
      <c r="D337" s="241" t="s">
        <v>589</v>
      </c>
      <c r="E337" s="241" t="str">
        <f>CONCATENATE(SUM('Раздел 4'!AS46:AS46),"&lt;=",SUM('Раздел 4'!AS45:AS45))</f>
        <v>4&lt;=174</v>
      </c>
      <c r="F337" s="225"/>
    </row>
    <row r="338" spans="1:6" s="120" customFormat="1" ht="38.25">
      <c r="A338" s="238">
        <f>IF((SUM('Раздел 4'!F46:F46)&lt;=SUM('Раздел 4'!F45:F45)),"","Неверно!")</f>
      </c>
      <c r="B338" s="240" t="s">
        <v>587</v>
      </c>
      <c r="C338" s="241" t="s">
        <v>588</v>
      </c>
      <c r="D338" s="241" t="s">
        <v>589</v>
      </c>
      <c r="E338" s="241" t="str">
        <f>CONCATENATE(SUM('Раздел 4'!F46:F46),"&lt;=",SUM('Раздел 4'!F45:F45))</f>
        <v>41&lt;=516</v>
      </c>
      <c r="F338" s="225"/>
    </row>
    <row r="339" spans="1:6" s="120" customFormat="1" ht="38.25">
      <c r="A339" s="238">
        <f>IF((SUM('Раздел 4'!G46:G46)&lt;=SUM('Раздел 4'!G45:G45)),"","Неверно!")</f>
      </c>
      <c r="B339" s="240" t="s">
        <v>587</v>
      </c>
      <c r="C339" s="241" t="s">
        <v>588</v>
      </c>
      <c r="D339" s="241" t="s">
        <v>589</v>
      </c>
      <c r="E339" s="241" t="str">
        <f>CONCATENATE(SUM('Раздел 4'!G46:G46),"&lt;=",SUM('Раздел 4'!G45:G45))</f>
        <v>0&lt;=0</v>
      </c>
      <c r="F339" s="225"/>
    </row>
    <row r="340" spans="1:6" s="120" customFormat="1" ht="38.25">
      <c r="A340" s="238">
        <f>IF((SUM('Раздел 4'!H46:H46)&lt;=SUM('Раздел 4'!H45:H45)),"","Неверно!")</f>
      </c>
      <c r="B340" s="240" t="s">
        <v>587</v>
      </c>
      <c r="C340" s="241" t="s">
        <v>588</v>
      </c>
      <c r="D340" s="241" t="s">
        <v>589</v>
      </c>
      <c r="E340" s="241" t="str">
        <f>CONCATENATE(SUM('Раздел 4'!H46:H46),"&lt;=",SUM('Раздел 4'!H45:H45))</f>
        <v>0&lt;=8</v>
      </c>
      <c r="F340" s="225"/>
    </row>
    <row r="341" spans="1:6" s="120" customFormat="1" ht="38.25">
      <c r="A341" s="238">
        <f>IF((SUM('Раздел 4'!I46:I46)&lt;=SUM('Раздел 4'!I45:I45)),"","Неверно!")</f>
      </c>
      <c r="B341" s="240" t="s">
        <v>587</v>
      </c>
      <c r="C341" s="241" t="s">
        <v>588</v>
      </c>
      <c r="D341" s="241" t="s">
        <v>589</v>
      </c>
      <c r="E341" s="241" t="str">
        <f>CONCATENATE(SUM('Раздел 4'!I46:I46),"&lt;=",SUM('Раздел 4'!I45:I45))</f>
        <v>0&lt;=0</v>
      </c>
      <c r="F341" s="225"/>
    </row>
    <row r="342" spans="1:6" s="120" customFormat="1" ht="38.25">
      <c r="A342" s="238">
        <f>IF((SUM('Раздел 4'!J46:J46)&lt;=SUM('Раздел 4'!J45:J45)),"","Неверно!")</f>
      </c>
      <c r="B342" s="240" t="s">
        <v>587</v>
      </c>
      <c r="C342" s="241" t="s">
        <v>588</v>
      </c>
      <c r="D342" s="241" t="s">
        <v>589</v>
      </c>
      <c r="E342" s="241" t="str">
        <f>CONCATENATE(SUM('Раздел 4'!J46:J46),"&lt;=",SUM('Раздел 4'!J45:J45))</f>
        <v>0&lt;=2</v>
      </c>
      <c r="F342" s="225"/>
    </row>
    <row r="343" spans="1:6" s="120" customFormat="1" ht="38.25">
      <c r="A343" s="238">
        <f>IF((SUM('Раздел 4'!K46:K46)&lt;=SUM('Раздел 4'!K45:K45)),"","Неверно!")</f>
      </c>
      <c r="B343" s="240" t="s">
        <v>587</v>
      </c>
      <c r="C343" s="241" t="s">
        <v>588</v>
      </c>
      <c r="D343" s="241" t="s">
        <v>589</v>
      </c>
      <c r="E343" s="241" t="str">
        <f>CONCATENATE(SUM('Раздел 4'!K46:K46),"&lt;=",SUM('Раздел 4'!K45:K45))</f>
        <v>0&lt;=0</v>
      </c>
      <c r="F343" s="225"/>
    </row>
    <row r="344" spans="1:6" s="120" customFormat="1" ht="38.25">
      <c r="A344" s="238">
        <f>IF((SUM('Раздел 4'!L46:L46)&lt;=SUM('Раздел 4'!L45:L45)),"","Неверно!")</f>
      </c>
      <c r="B344" s="240" t="s">
        <v>587</v>
      </c>
      <c r="C344" s="241" t="s">
        <v>588</v>
      </c>
      <c r="D344" s="241" t="s">
        <v>589</v>
      </c>
      <c r="E344" s="241" t="str">
        <f>CONCATENATE(SUM('Раздел 4'!L46:L46),"&lt;=",SUM('Раздел 4'!L45:L45))</f>
        <v>0&lt;=1</v>
      </c>
      <c r="F344" s="225"/>
    </row>
    <row r="345" spans="1:6" s="120" customFormat="1" ht="38.25">
      <c r="A345" s="238">
        <f>IF((SUM('Раздел 4'!M46:M46)&lt;=SUM('Раздел 4'!M45:M45)),"","Неверно!")</f>
      </c>
      <c r="B345" s="240" t="s">
        <v>587</v>
      </c>
      <c r="C345" s="241" t="s">
        <v>588</v>
      </c>
      <c r="D345" s="241" t="s">
        <v>589</v>
      </c>
      <c r="E345" s="241" t="str">
        <f>CONCATENATE(SUM('Раздел 4'!M46:M46),"&lt;=",SUM('Раздел 4'!M45:M45))</f>
        <v>0&lt;=0</v>
      </c>
      <c r="F345" s="225"/>
    </row>
    <row r="346" spans="1:6" s="120" customFormat="1" ht="38.25">
      <c r="A346" s="238">
        <f>IF((SUM('Раздел 4'!N46:N46)&lt;=SUM('Раздел 4'!N45:N45)),"","Неверно!")</f>
      </c>
      <c r="B346" s="240" t="s">
        <v>587</v>
      </c>
      <c r="C346" s="241" t="s">
        <v>588</v>
      </c>
      <c r="D346" s="241" t="s">
        <v>589</v>
      </c>
      <c r="E346" s="241" t="str">
        <f>CONCATENATE(SUM('Раздел 4'!N46:N46),"&lt;=",SUM('Раздел 4'!N45:N45))</f>
        <v>0&lt;=0</v>
      </c>
      <c r="F346" s="225"/>
    </row>
    <row r="347" spans="1:6" s="120" customFormat="1" ht="38.25">
      <c r="A347" s="238">
        <f>IF((SUM('Раздел 4'!O46:O46)&lt;=SUM('Раздел 4'!O45:O45)),"","Неверно!")</f>
      </c>
      <c r="B347" s="240" t="s">
        <v>587</v>
      </c>
      <c r="C347" s="241" t="s">
        <v>588</v>
      </c>
      <c r="D347" s="241" t="s">
        <v>589</v>
      </c>
      <c r="E347" s="241" t="str">
        <f>CONCATENATE(SUM('Раздел 4'!O46:O46),"&lt;=",SUM('Раздел 4'!O45:O45))</f>
        <v>0&lt;=0</v>
      </c>
      <c r="F347" s="225"/>
    </row>
    <row r="348" spans="1:6" s="120" customFormat="1" ht="38.25">
      <c r="A348" s="238">
        <f>IF((SUM('Раздел 4'!P46:P46)&lt;=SUM('Раздел 4'!P45:P45)),"","Неверно!")</f>
      </c>
      <c r="B348" s="240" t="s">
        <v>587</v>
      </c>
      <c r="C348" s="241" t="s">
        <v>588</v>
      </c>
      <c r="D348" s="241" t="s">
        <v>589</v>
      </c>
      <c r="E348" s="241" t="str">
        <f>CONCATENATE(SUM('Раздел 4'!P46:P46),"&lt;=",SUM('Раздел 4'!P45:P45))</f>
        <v>0&lt;=1</v>
      </c>
      <c r="F348" s="225"/>
    </row>
    <row r="349" spans="1:6" s="120" customFormat="1" ht="38.25">
      <c r="A349" s="238">
        <f>IF((SUM('Раздел 4'!Q46:Q46)&lt;=SUM('Раздел 4'!Q45:Q45)),"","Неверно!")</f>
      </c>
      <c r="B349" s="240" t="s">
        <v>587</v>
      </c>
      <c r="C349" s="241" t="s">
        <v>588</v>
      </c>
      <c r="D349" s="241" t="s">
        <v>589</v>
      </c>
      <c r="E349" s="241" t="str">
        <f>CONCATENATE(SUM('Раздел 4'!Q46:Q46),"&lt;=",SUM('Раздел 4'!Q45:Q45))</f>
        <v>0&lt;=12</v>
      </c>
      <c r="F349" s="225"/>
    </row>
    <row r="350" spans="1:6" s="120" customFormat="1" ht="38.25">
      <c r="A350" s="238">
        <f>IF((SUM('Раздел 4'!R46:R46)&lt;=SUM('Раздел 4'!R45:R45)),"","Неверно!")</f>
      </c>
      <c r="B350" s="240" t="s">
        <v>587</v>
      </c>
      <c r="C350" s="241" t="s">
        <v>588</v>
      </c>
      <c r="D350" s="241" t="s">
        <v>589</v>
      </c>
      <c r="E350" s="241" t="str">
        <f>CONCATENATE(SUM('Раздел 4'!R46:R46),"&lt;=",SUM('Раздел 4'!R45:R45))</f>
        <v>0&lt;=0</v>
      </c>
      <c r="F350" s="225"/>
    </row>
    <row r="351" spans="1:6" s="120" customFormat="1" ht="38.25">
      <c r="A351" s="238">
        <f>IF((SUM('Раздел 4'!S46:S46)&lt;=SUM('Раздел 4'!S45:S45)),"","Неверно!")</f>
      </c>
      <c r="B351" s="240" t="s">
        <v>587</v>
      </c>
      <c r="C351" s="241" t="s">
        <v>588</v>
      </c>
      <c r="D351" s="241" t="s">
        <v>589</v>
      </c>
      <c r="E351" s="241" t="str">
        <f>CONCATENATE(SUM('Раздел 4'!S46:S46),"&lt;=",SUM('Раздел 4'!S45:S45))</f>
        <v>0&lt;=4</v>
      </c>
      <c r="F351" s="225"/>
    </row>
    <row r="352" spans="1:6" s="120" customFormat="1" ht="38.25">
      <c r="A352" s="238">
        <f>IF((SUM('Раздел 4'!T46:T46)&lt;=SUM('Раздел 4'!T45:T45)),"","Неверно!")</f>
      </c>
      <c r="B352" s="240" t="s">
        <v>587</v>
      </c>
      <c r="C352" s="241" t="s">
        <v>588</v>
      </c>
      <c r="D352" s="241" t="s">
        <v>589</v>
      </c>
      <c r="E352" s="241" t="str">
        <f>CONCATENATE(SUM('Раздел 4'!T46:T46),"&lt;=",SUM('Раздел 4'!T45:T45))</f>
        <v>0&lt;=0</v>
      </c>
      <c r="F352" s="225"/>
    </row>
    <row r="353" spans="1:6" s="120" customFormat="1" ht="38.25">
      <c r="A353" s="238">
        <f>IF((SUM('Раздел 4'!U46:U46)&lt;=SUM('Раздел 4'!U45:U45)),"","Неверно!")</f>
      </c>
      <c r="B353" s="240" t="s">
        <v>587</v>
      </c>
      <c r="C353" s="241" t="s">
        <v>588</v>
      </c>
      <c r="D353" s="241" t="s">
        <v>589</v>
      </c>
      <c r="E353" s="241" t="str">
        <f>CONCATENATE(SUM('Раздел 4'!U46:U46),"&lt;=",SUM('Раздел 4'!U45:U45))</f>
        <v>4&lt;=38</v>
      </c>
      <c r="F353" s="225"/>
    </row>
    <row r="354" spans="1:6" s="120" customFormat="1" ht="38.25">
      <c r="A354" s="238">
        <f>IF((SUM('Раздел 4'!V46:V46)&lt;=SUM('Раздел 4'!V45:V45)),"","Неверно!")</f>
      </c>
      <c r="B354" s="240" t="s">
        <v>587</v>
      </c>
      <c r="C354" s="241" t="s">
        <v>588</v>
      </c>
      <c r="D354" s="241" t="s">
        <v>589</v>
      </c>
      <c r="E354" s="241" t="str">
        <f>CONCATENATE(SUM('Раздел 4'!V46:V46),"&lt;=",SUM('Раздел 4'!V45:V45))</f>
        <v>0&lt;=1</v>
      </c>
      <c r="F354" s="225"/>
    </row>
    <row r="355" spans="1:6" s="120" customFormat="1" ht="38.25">
      <c r="A355" s="238">
        <f>IF((SUM('Раздел 4'!W46:W46)&lt;=SUM('Раздел 4'!W45:W45)),"","Неверно!")</f>
      </c>
      <c r="B355" s="240" t="s">
        <v>587</v>
      </c>
      <c r="C355" s="241" t="s">
        <v>588</v>
      </c>
      <c r="D355" s="241" t="s">
        <v>589</v>
      </c>
      <c r="E355" s="241" t="str">
        <f>CONCATENATE(SUM('Раздел 4'!W46:W46),"&lt;=",SUM('Раздел 4'!W45:W45))</f>
        <v>4&lt;=43</v>
      </c>
      <c r="F355" s="225"/>
    </row>
    <row r="356" spans="1:6" s="120" customFormat="1" ht="38.25">
      <c r="A356" s="238">
        <f>IF((SUM('Раздел 4'!X46:X46)&lt;=SUM('Раздел 4'!X45:X45)),"","Неверно!")</f>
      </c>
      <c r="B356" s="240" t="s">
        <v>587</v>
      </c>
      <c r="C356" s="241" t="s">
        <v>588</v>
      </c>
      <c r="D356" s="241" t="s">
        <v>589</v>
      </c>
      <c r="E356" s="241" t="str">
        <f>CONCATENATE(SUM('Раздел 4'!X46:X46),"&lt;=",SUM('Раздел 4'!X45:X45))</f>
        <v>0&lt;=0</v>
      </c>
      <c r="F356" s="225"/>
    </row>
    <row r="357" spans="1:6" s="120" customFormat="1" ht="38.25">
      <c r="A357" s="238">
        <f>IF((SUM('Раздел 4'!Y46:Y46)&lt;=SUM('Раздел 4'!Y45:Y45)),"","Неверно!")</f>
      </c>
      <c r="B357" s="240" t="s">
        <v>587</v>
      </c>
      <c r="C357" s="241" t="s">
        <v>588</v>
      </c>
      <c r="D357" s="241" t="s">
        <v>589</v>
      </c>
      <c r="E357" s="241" t="str">
        <f>CONCATENATE(SUM('Раздел 4'!Y46:Y46),"&lt;=",SUM('Раздел 4'!Y45:Y45))</f>
        <v>0&lt;=0</v>
      </c>
      <c r="F357" s="225"/>
    </row>
    <row r="358" spans="1:6" s="120" customFormat="1" ht="38.25">
      <c r="A358" s="238">
        <f>IF((SUM('Раздел 4'!Z46:Z46)&lt;=SUM('Раздел 4'!Z45:Z45)),"","Неверно!")</f>
      </c>
      <c r="B358" s="240" t="s">
        <v>587</v>
      </c>
      <c r="C358" s="241" t="s">
        <v>588</v>
      </c>
      <c r="D358" s="241" t="s">
        <v>589</v>
      </c>
      <c r="E358" s="241" t="str">
        <f>CONCATENATE(SUM('Раздел 4'!Z46:Z46),"&lt;=",SUM('Раздел 4'!Z45:Z45))</f>
        <v>0&lt;=0</v>
      </c>
      <c r="F358" s="225"/>
    </row>
    <row r="359" spans="1:6" s="120" customFormat="1" ht="38.25">
      <c r="A359" s="238">
        <f>IF((SUM('Разделы 5, 6, 7, 8'!J27:J27)&gt;=SUM('Разделы 5, 6, 7, 8'!K27:L27)),"","Неверно!")</f>
      </c>
      <c r="B359" s="240" t="s">
        <v>590</v>
      </c>
      <c r="C359" s="241" t="s">
        <v>591</v>
      </c>
      <c r="D359" s="241" t="s">
        <v>384</v>
      </c>
      <c r="E359" s="241" t="str">
        <f>CONCATENATE(SUM('Разделы 5, 6, 7, 8'!J27:J27),"&gt;=",SUM('Разделы 5, 6, 7, 8'!K27:L27))</f>
        <v>145&gt;=9</v>
      </c>
      <c r="F359" s="225"/>
    </row>
    <row r="360" spans="1:6" s="120" customFormat="1" ht="38.25">
      <c r="A360" s="238">
        <f>IF((SUM('Разделы 5, 6, 7, 8'!J28:J28)&gt;=SUM('Разделы 5, 6, 7, 8'!K28:L28)),"","Неверно!")</f>
      </c>
      <c r="B360" s="240" t="s">
        <v>590</v>
      </c>
      <c r="C360" s="241" t="s">
        <v>591</v>
      </c>
      <c r="D360" s="241" t="s">
        <v>384</v>
      </c>
      <c r="E360" s="241" t="str">
        <f>CONCATENATE(SUM('Разделы 5, 6, 7, 8'!J28:J28),"&gt;=",SUM('Разделы 5, 6, 7, 8'!K28:L28))</f>
        <v>91&gt;=5</v>
      </c>
      <c r="F360" s="225"/>
    </row>
    <row r="361" spans="1:6" s="120" customFormat="1" ht="38.25">
      <c r="A361" s="238">
        <f>IF((SUM('Разделы 5, 6, 7, 8'!J29:J29)&gt;=SUM('Разделы 5, 6, 7, 8'!K29:L29)),"","Неверно!")</f>
      </c>
      <c r="B361" s="240" t="s">
        <v>590</v>
      </c>
      <c r="C361" s="241" t="s">
        <v>591</v>
      </c>
      <c r="D361" s="241" t="s">
        <v>384</v>
      </c>
      <c r="E361" s="241" t="str">
        <f>CONCATENATE(SUM('Разделы 5, 6, 7, 8'!J29:J29),"&gt;=",SUM('Разделы 5, 6, 7, 8'!K29:L29))</f>
        <v>46&gt;=4</v>
      </c>
      <c r="F361" s="225"/>
    </row>
    <row r="362" spans="1:6" s="120" customFormat="1" ht="38.25">
      <c r="A362" s="238">
        <f>IF((SUM('Разделы 5, 6, 7, 8'!J30:J30)&gt;=SUM('Разделы 5, 6, 7, 8'!K30:L30)),"","Неверно!")</f>
      </c>
      <c r="B362" s="240" t="s">
        <v>590</v>
      </c>
      <c r="C362" s="241" t="s">
        <v>591</v>
      </c>
      <c r="D362" s="241" t="s">
        <v>384</v>
      </c>
      <c r="E362" s="241" t="str">
        <f>CONCATENATE(SUM('Разделы 5, 6, 7, 8'!J30:J30),"&gt;=",SUM('Разделы 5, 6, 7, 8'!K30:L30))</f>
        <v>7&gt;=0</v>
      </c>
      <c r="F362" s="225"/>
    </row>
    <row r="363" spans="1:6" s="120" customFormat="1" ht="38.25">
      <c r="A363" s="238">
        <f>IF((SUM('Разделы 5, 6, 7, 8'!J31:J31)&gt;=SUM('Разделы 5, 6, 7, 8'!K31:L31)),"","Неверно!")</f>
      </c>
      <c r="B363" s="240" t="s">
        <v>590</v>
      </c>
      <c r="C363" s="241" t="s">
        <v>591</v>
      </c>
      <c r="D363" s="241" t="s">
        <v>384</v>
      </c>
      <c r="E363" s="241" t="str">
        <f>CONCATENATE(SUM('Разделы 5, 6, 7, 8'!J31:J31),"&gt;=",SUM('Разделы 5, 6, 7, 8'!K31:L31))</f>
        <v>1&gt;=0</v>
      </c>
      <c r="F363" s="225"/>
    </row>
    <row r="364" spans="1:6" s="120" customFormat="1" ht="38.25">
      <c r="A364" s="238">
        <f>IF((SUM('Разделы 5, 6, 7, 8'!J32:J32)&gt;=SUM('Разделы 5, 6, 7, 8'!K32:L32)),"","Неверно!")</f>
      </c>
      <c r="B364" s="240" t="s">
        <v>590</v>
      </c>
      <c r="C364" s="241" t="s">
        <v>591</v>
      </c>
      <c r="D364" s="241" t="s">
        <v>384</v>
      </c>
      <c r="E364" s="241" t="str">
        <f>CONCATENATE(SUM('Разделы 5, 6, 7, 8'!J32:J32),"&gt;=",SUM('Разделы 5, 6, 7, 8'!K32:L32))</f>
        <v>4&gt;=0</v>
      </c>
      <c r="F364" s="225"/>
    </row>
    <row r="365" spans="1:6" s="120" customFormat="1" ht="38.25">
      <c r="A365" s="238">
        <f>IF((SUM('Разделы 5, 6, 7, 8'!J33:J33)&gt;=SUM('Разделы 5, 6, 7, 8'!K33:L33)),"","Неверно!")</f>
      </c>
      <c r="B365" s="240" t="s">
        <v>590</v>
      </c>
      <c r="C365" s="241" t="s">
        <v>591</v>
      </c>
      <c r="D365" s="241" t="s">
        <v>384</v>
      </c>
      <c r="E365" s="241" t="str">
        <f>CONCATENATE(SUM('Разделы 5, 6, 7, 8'!J33:J33),"&gt;=",SUM('Разделы 5, 6, 7, 8'!K33:L33))</f>
        <v>0&gt;=0</v>
      </c>
      <c r="F365" s="225"/>
    </row>
    <row r="366" spans="1:6" s="120" customFormat="1" ht="38.25">
      <c r="A366" s="238">
        <f>IF((SUM('Разделы 5, 6, 7, 8'!J34:J34)&gt;=SUM('Разделы 5, 6, 7, 8'!K34:L34)),"","Неверно!")</f>
      </c>
      <c r="B366" s="240" t="s">
        <v>590</v>
      </c>
      <c r="C366" s="241" t="s">
        <v>591</v>
      </c>
      <c r="D366" s="241" t="s">
        <v>384</v>
      </c>
      <c r="E366" s="241" t="str">
        <f>CONCATENATE(SUM('Разделы 5, 6, 7, 8'!J34:J34),"&gt;=",SUM('Разделы 5, 6, 7, 8'!K34:L34))</f>
        <v>3&gt;=3</v>
      </c>
      <c r="F366" s="225"/>
    </row>
    <row r="367" spans="1:6" s="120" customFormat="1" ht="38.25">
      <c r="A367" s="238">
        <f>IF((SUM('Разделы 5, 6, 7, 8'!J35:J35)&gt;=SUM('Разделы 5, 6, 7, 8'!K35:L35)),"","Неверно!")</f>
      </c>
      <c r="B367" s="240" t="s">
        <v>590</v>
      </c>
      <c r="C367" s="241" t="s">
        <v>591</v>
      </c>
      <c r="D367" s="241" t="s">
        <v>384</v>
      </c>
      <c r="E367" s="241" t="str">
        <f>CONCATENATE(SUM('Разделы 5, 6, 7, 8'!J35:J35),"&gt;=",SUM('Разделы 5, 6, 7, 8'!K35:L35))</f>
        <v>0&gt;=0</v>
      </c>
      <c r="F367" s="225"/>
    </row>
    <row r="368" spans="1:6" s="120" customFormat="1" ht="38.25">
      <c r="A368" s="238">
        <f>IF((SUM('Разделы 5, 6, 7, 8'!J36:J36)&gt;=SUM('Разделы 5, 6, 7, 8'!K36:L36)),"","Неверно!")</f>
      </c>
      <c r="B368" s="240" t="s">
        <v>590</v>
      </c>
      <c r="C368" s="241" t="s">
        <v>591</v>
      </c>
      <c r="D368" s="241" t="s">
        <v>384</v>
      </c>
      <c r="E368" s="241" t="str">
        <f>CONCATENATE(SUM('Разделы 5, 6, 7, 8'!J36:J36),"&gt;=",SUM('Разделы 5, 6, 7, 8'!K36:L36))</f>
        <v>3&gt;=3</v>
      </c>
      <c r="F368" s="225"/>
    </row>
    <row r="369" spans="1:6" s="120" customFormat="1" ht="63.75">
      <c r="A369" s="238">
        <f>IF((SUM('Раздел 4'!Q10:Q10)=SUM('Раздел 4'!G10:H10)+SUM('Раздел 4'!J10:P10)),"","Неверно!")</f>
      </c>
      <c r="B369" s="240" t="s">
        <v>592</v>
      </c>
      <c r="C369" s="241" t="s">
        <v>593</v>
      </c>
      <c r="D369" s="241" t="s">
        <v>594</v>
      </c>
      <c r="E369" s="241" t="str">
        <f>CONCATENATE(SUM('Раздел 4'!Q10:Q10),"=",SUM('Раздел 4'!G10:H10),"+",SUM('Раздел 4'!J10:P10))</f>
        <v>0=0+0</v>
      </c>
      <c r="F369" s="225"/>
    </row>
    <row r="370" spans="1:6" s="120" customFormat="1" ht="63.75">
      <c r="A370" s="238">
        <f>IF((SUM('Раздел 4'!Q11:Q11)=SUM('Раздел 4'!G11:H11)+SUM('Раздел 4'!J11:P11)),"","Неверно!")</f>
      </c>
      <c r="B370" s="240" t="s">
        <v>592</v>
      </c>
      <c r="C370" s="241" t="s">
        <v>593</v>
      </c>
      <c r="D370" s="241" t="s">
        <v>594</v>
      </c>
      <c r="E370" s="241" t="str">
        <f>CONCATENATE(SUM('Раздел 4'!Q11:Q11),"=",SUM('Раздел 4'!G11:H11),"+",SUM('Раздел 4'!J11:P11))</f>
        <v>1=0+1</v>
      </c>
      <c r="F370" s="225"/>
    </row>
    <row r="371" spans="1:6" s="120" customFormat="1" ht="63.75">
      <c r="A371" s="238">
        <f>IF((SUM('Раздел 4'!Q12:Q12)=SUM('Раздел 4'!G12:H12)+SUM('Раздел 4'!J12:P12)),"","Неверно!")</f>
      </c>
      <c r="B371" s="240" t="s">
        <v>592</v>
      </c>
      <c r="C371" s="241" t="s">
        <v>593</v>
      </c>
      <c r="D371" s="241" t="s">
        <v>594</v>
      </c>
      <c r="E371" s="241" t="str">
        <f>CONCATENATE(SUM('Раздел 4'!Q12:Q12),"=",SUM('Раздел 4'!G12:H12),"+",SUM('Раздел 4'!J12:P12))</f>
        <v>2=2+0</v>
      </c>
      <c r="F371" s="225"/>
    </row>
    <row r="372" spans="1:6" s="120" customFormat="1" ht="63.75">
      <c r="A372" s="238">
        <f>IF((SUM('Раздел 4'!Q13:Q13)=SUM('Раздел 4'!G13:H13)+SUM('Раздел 4'!J13:P13)),"","Неверно!")</f>
      </c>
      <c r="B372" s="240" t="s">
        <v>592</v>
      </c>
      <c r="C372" s="241" t="s">
        <v>593</v>
      </c>
      <c r="D372" s="241" t="s">
        <v>594</v>
      </c>
      <c r="E372" s="241" t="str">
        <f>CONCATENATE(SUM('Раздел 4'!Q13:Q13),"=",SUM('Раздел 4'!G13:H13),"+",SUM('Раздел 4'!J13:P13))</f>
        <v>2=1+1</v>
      </c>
      <c r="F372" s="225"/>
    </row>
    <row r="373" spans="1:6" s="120" customFormat="1" ht="63.75">
      <c r="A373" s="238">
        <f>IF((SUM('Раздел 4'!Q14:Q14)=SUM('Раздел 4'!G14:H14)+SUM('Раздел 4'!J14:P14)),"","Неверно!")</f>
      </c>
      <c r="B373" s="240" t="s">
        <v>592</v>
      </c>
      <c r="C373" s="241" t="s">
        <v>593</v>
      </c>
      <c r="D373" s="241" t="s">
        <v>594</v>
      </c>
      <c r="E373" s="241" t="str">
        <f>CONCATENATE(SUM('Раздел 4'!Q14:Q14),"=",SUM('Раздел 4'!G14:H14),"+",SUM('Раздел 4'!J14:P14))</f>
        <v>0=0+0</v>
      </c>
      <c r="F373" s="225"/>
    </row>
    <row r="374" spans="1:6" s="120" customFormat="1" ht="63.75">
      <c r="A374" s="238">
        <f>IF((SUM('Раздел 4'!Q15:Q15)=SUM('Раздел 4'!G15:H15)+SUM('Раздел 4'!J15:P15)),"","Неверно!")</f>
      </c>
      <c r="B374" s="240" t="s">
        <v>592</v>
      </c>
      <c r="C374" s="241" t="s">
        <v>593</v>
      </c>
      <c r="D374" s="241" t="s">
        <v>594</v>
      </c>
      <c r="E374" s="241" t="str">
        <f>CONCATENATE(SUM('Раздел 4'!Q15:Q15),"=",SUM('Раздел 4'!G15:H15),"+",SUM('Раздел 4'!J15:P15))</f>
        <v>0=0+0</v>
      </c>
      <c r="F374" s="225"/>
    </row>
    <row r="375" spans="1:6" s="120" customFormat="1" ht="63.75">
      <c r="A375" s="238">
        <f>IF((SUM('Раздел 4'!Q16:Q16)=SUM('Раздел 4'!G16:H16)+SUM('Раздел 4'!J16:P16)),"","Неверно!")</f>
      </c>
      <c r="B375" s="240" t="s">
        <v>592</v>
      </c>
      <c r="C375" s="241" t="s">
        <v>593</v>
      </c>
      <c r="D375" s="241" t="s">
        <v>594</v>
      </c>
      <c r="E375" s="241" t="str">
        <f>CONCATENATE(SUM('Раздел 4'!Q16:Q16),"=",SUM('Раздел 4'!G16:H16),"+",SUM('Раздел 4'!J16:P16))</f>
        <v>0=0+0</v>
      </c>
      <c r="F375" s="225"/>
    </row>
    <row r="376" spans="1:6" s="120" customFormat="1" ht="63.75">
      <c r="A376" s="238">
        <f>IF((SUM('Раздел 4'!Q17:Q17)=SUM('Раздел 4'!G17:H17)+SUM('Раздел 4'!J17:P17)),"","Неверно!")</f>
      </c>
      <c r="B376" s="240" t="s">
        <v>592</v>
      </c>
      <c r="C376" s="241" t="s">
        <v>593</v>
      </c>
      <c r="D376" s="241" t="s">
        <v>594</v>
      </c>
      <c r="E376" s="241" t="str">
        <f>CONCATENATE(SUM('Раздел 4'!Q17:Q17),"=",SUM('Раздел 4'!G17:H17),"+",SUM('Раздел 4'!J17:P17))</f>
        <v>0=0+0</v>
      </c>
      <c r="F376" s="225"/>
    </row>
    <row r="377" spans="1:6" s="120" customFormat="1" ht="63.75">
      <c r="A377" s="238">
        <f>IF((SUM('Раздел 4'!Q18:Q18)=SUM('Раздел 4'!G18:H18)+SUM('Раздел 4'!J18:P18)),"","Неверно!")</f>
      </c>
      <c r="B377" s="240" t="s">
        <v>592</v>
      </c>
      <c r="C377" s="241" t="s">
        <v>593</v>
      </c>
      <c r="D377" s="241" t="s">
        <v>594</v>
      </c>
      <c r="E377" s="241" t="str">
        <f>CONCATENATE(SUM('Раздел 4'!Q18:Q18),"=",SUM('Раздел 4'!G18:H18),"+",SUM('Раздел 4'!J18:P18))</f>
        <v>0=0+0</v>
      </c>
      <c r="F377" s="225"/>
    </row>
    <row r="378" spans="1:6" s="120" customFormat="1" ht="63.75">
      <c r="A378" s="238">
        <f>IF((SUM('Раздел 4'!Q19:Q19)=SUM('Раздел 4'!G19:H19)+SUM('Раздел 4'!J19:P19)),"","Неверно!")</f>
      </c>
      <c r="B378" s="240" t="s">
        <v>592</v>
      </c>
      <c r="C378" s="241" t="s">
        <v>593</v>
      </c>
      <c r="D378" s="241" t="s">
        <v>594</v>
      </c>
      <c r="E378" s="241" t="str">
        <f>CONCATENATE(SUM('Раздел 4'!Q19:Q19),"=",SUM('Раздел 4'!G19:H19),"+",SUM('Раздел 4'!J19:P19))</f>
        <v>0=0+0</v>
      </c>
      <c r="F378" s="225"/>
    </row>
    <row r="379" spans="1:6" s="120" customFormat="1" ht="63.75">
      <c r="A379" s="238">
        <f>IF((SUM('Раздел 4'!Q20:Q20)=SUM('Раздел 4'!G20:H20)+SUM('Раздел 4'!J20:P20)),"","Неверно!")</f>
      </c>
      <c r="B379" s="240" t="s">
        <v>592</v>
      </c>
      <c r="C379" s="241" t="s">
        <v>593</v>
      </c>
      <c r="D379" s="241" t="s">
        <v>594</v>
      </c>
      <c r="E379" s="241" t="str">
        <f>CONCATENATE(SUM('Раздел 4'!Q20:Q20),"=",SUM('Раздел 4'!G20:H20),"+",SUM('Раздел 4'!J20:P20))</f>
        <v>2=0+2</v>
      </c>
      <c r="F379" s="225"/>
    </row>
    <row r="380" spans="1:6" s="120" customFormat="1" ht="63.75">
      <c r="A380" s="238">
        <f>IF((SUM('Раздел 4'!Q21:Q21)=SUM('Раздел 4'!G21:H21)+SUM('Раздел 4'!J21:P21)),"","Неверно!")</f>
      </c>
      <c r="B380" s="240" t="s">
        <v>592</v>
      </c>
      <c r="C380" s="241" t="s">
        <v>593</v>
      </c>
      <c r="D380" s="241" t="s">
        <v>594</v>
      </c>
      <c r="E380" s="241" t="str">
        <f>CONCATENATE(SUM('Раздел 4'!Q21:Q21),"=",SUM('Раздел 4'!G21:H21),"+",SUM('Раздел 4'!J21:P21))</f>
        <v>2=2+0</v>
      </c>
      <c r="F380" s="225"/>
    </row>
    <row r="381" spans="1:6" s="120" customFormat="1" ht="63.75">
      <c r="A381" s="238">
        <f>IF((SUM('Раздел 4'!Q22:Q22)=SUM('Раздел 4'!G22:H22)+SUM('Раздел 4'!J22:P22)),"","Неверно!")</f>
      </c>
      <c r="B381" s="240" t="s">
        <v>592</v>
      </c>
      <c r="C381" s="241" t="s">
        <v>593</v>
      </c>
      <c r="D381" s="241" t="s">
        <v>594</v>
      </c>
      <c r="E381" s="241" t="str">
        <f>CONCATENATE(SUM('Раздел 4'!Q22:Q22),"=",SUM('Раздел 4'!G22:H22),"+",SUM('Раздел 4'!J22:P22))</f>
        <v>0=0+0</v>
      </c>
      <c r="F381" s="225"/>
    </row>
    <row r="382" spans="1:6" s="120" customFormat="1" ht="63.75">
      <c r="A382" s="238">
        <f>IF((SUM('Раздел 4'!Q23:Q23)=SUM('Раздел 4'!G23:H23)+SUM('Раздел 4'!J23:P23)),"","Неверно!")</f>
      </c>
      <c r="B382" s="240" t="s">
        <v>592</v>
      </c>
      <c r="C382" s="241" t="s">
        <v>593</v>
      </c>
      <c r="D382" s="241" t="s">
        <v>594</v>
      </c>
      <c r="E382" s="241" t="str">
        <f>CONCATENATE(SUM('Раздел 4'!Q23:Q23),"=",SUM('Раздел 4'!G23:H23),"+",SUM('Раздел 4'!J23:P23))</f>
        <v>0=0+0</v>
      </c>
      <c r="F382" s="225"/>
    </row>
    <row r="383" spans="1:6" s="120" customFormat="1" ht="63.75">
      <c r="A383" s="238">
        <f>IF((SUM('Раздел 4'!Q24:Q24)=SUM('Раздел 4'!G24:H24)+SUM('Раздел 4'!J24:P24)),"","Неверно!")</f>
      </c>
      <c r="B383" s="240" t="s">
        <v>592</v>
      </c>
      <c r="C383" s="241" t="s">
        <v>593</v>
      </c>
      <c r="D383" s="241" t="s">
        <v>594</v>
      </c>
      <c r="E383" s="241" t="str">
        <f>CONCATENATE(SUM('Раздел 4'!Q24:Q24),"=",SUM('Раздел 4'!G24:H24),"+",SUM('Раздел 4'!J24:P24))</f>
        <v>0=0+0</v>
      </c>
      <c r="F383" s="225"/>
    </row>
    <row r="384" spans="1:6" s="120" customFormat="1" ht="63.75">
      <c r="A384" s="238">
        <f>IF((SUM('Раздел 4'!Q25:Q25)=SUM('Раздел 4'!G25:H25)+SUM('Раздел 4'!J25:P25)),"","Неверно!")</f>
      </c>
      <c r="B384" s="240" t="s">
        <v>592</v>
      </c>
      <c r="C384" s="241" t="s">
        <v>593</v>
      </c>
      <c r="D384" s="241" t="s">
        <v>594</v>
      </c>
      <c r="E384" s="241" t="str">
        <f>CONCATENATE(SUM('Раздел 4'!Q25:Q25),"=",SUM('Раздел 4'!G25:H25),"+",SUM('Раздел 4'!J25:P25))</f>
        <v>0=0+0</v>
      </c>
      <c r="F384" s="225"/>
    </row>
    <row r="385" spans="1:6" s="120" customFormat="1" ht="63.75">
      <c r="A385" s="238">
        <f>IF((SUM('Раздел 4'!Q26:Q26)=SUM('Раздел 4'!G26:H26)+SUM('Раздел 4'!J26:P26)),"","Неверно!")</f>
      </c>
      <c r="B385" s="240" t="s">
        <v>592</v>
      </c>
      <c r="C385" s="241" t="s">
        <v>593</v>
      </c>
      <c r="D385" s="241" t="s">
        <v>594</v>
      </c>
      <c r="E385" s="241" t="str">
        <f>CONCATENATE(SUM('Раздел 4'!Q26:Q26),"=",SUM('Раздел 4'!G26:H26),"+",SUM('Раздел 4'!J26:P26))</f>
        <v>0=0+0</v>
      </c>
      <c r="F385" s="225"/>
    </row>
    <row r="386" spans="1:6" s="120" customFormat="1" ht="63.75">
      <c r="A386" s="238">
        <f>IF((SUM('Раздел 4'!Q27:Q27)=SUM('Раздел 4'!G27:H27)+SUM('Раздел 4'!J27:P27)),"","Неверно!")</f>
      </c>
      <c r="B386" s="240" t="s">
        <v>592</v>
      </c>
      <c r="C386" s="241" t="s">
        <v>593</v>
      </c>
      <c r="D386" s="241" t="s">
        <v>594</v>
      </c>
      <c r="E386" s="241" t="str">
        <f>CONCATENATE(SUM('Раздел 4'!Q27:Q27),"=",SUM('Раздел 4'!G27:H27),"+",SUM('Раздел 4'!J27:P27))</f>
        <v>0=0+0</v>
      </c>
      <c r="F386" s="225"/>
    </row>
    <row r="387" spans="1:6" s="120" customFormat="1" ht="63.75">
      <c r="A387" s="238">
        <f>IF((SUM('Раздел 4'!Q28:Q28)=SUM('Раздел 4'!G28:H28)+SUM('Раздел 4'!J28:P28)),"","Неверно!")</f>
      </c>
      <c r="B387" s="240" t="s">
        <v>592</v>
      </c>
      <c r="C387" s="241" t="s">
        <v>593</v>
      </c>
      <c r="D387" s="241" t="s">
        <v>594</v>
      </c>
      <c r="E387" s="241" t="str">
        <f>CONCATENATE(SUM('Раздел 4'!Q28:Q28),"=",SUM('Раздел 4'!G28:H28),"+",SUM('Раздел 4'!J28:P28))</f>
        <v>0=0+0</v>
      </c>
      <c r="F387" s="225"/>
    </row>
    <row r="388" spans="1:6" s="120" customFormat="1" ht="63.75">
      <c r="A388" s="238">
        <f>IF((SUM('Раздел 4'!Q29:Q29)=SUM('Раздел 4'!G29:H29)+SUM('Раздел 4'!J29:P29)),"","Неверно!")</f>
      </c>
      <c r="B388" s="240" t="s">
        <v>592</v>
      </c>
      <c r="C388" s="241" t="s">
        <v>593</v>
      </c>
      <c r="D388" s="241" t="s">
        <v>594</v>
      </c>
      <c r="E388" s="241" t="str">
        <f>CONCATENATE(SUM('Раздел 4'!Q29:Q29),"=",SUM('Раздел 4'!G29:H29),"+",SUM('Раздел 4'!J29:P29))</f>
        <v>0=0+0</v>
      </c>
      <c r="F388" s="225"/>
    </row>
    <row r="389" spans="1:6" s="120" customFormat="1" ht="63.75">
      <c r="A389" s="238">
        <f>IF((SUM('Раздел 4'!Q30:Q30)=SUM('Раздел 4'!G30:H30)+SUM('Раздел 4'!J30:P30)),"","Неверно!")</f>
      </c>
      <c r="B389" s="240" t="s">
        <v>592</v>
      </c>
      <c r="C389" s="241" t="s">
        <v>593</v>
      </c>
      <c r="D389" s="241" t="s">
        <v>594</v>
      </c>
      <c r="E389" s="241" t="str">
        <f>CONCATENATE(SUM('Раздел 4'!Q30:Q30),"=",SUM('Раздел 4'!G30:H30),"+",SUM('Раздел 4'!J30:P30))</f>
        <v>0=0+0</v>
      </c>
      <c r="F389" s="225"/>
    </row>
    <row r="390" spans="1:6" s="120" customFormat="1" ht="63.75">
      <c r="A390" s="238">
        <f>IF((SUM('Раздел 4'!Q31:Q31)=SUM('Раздел 4'!G31:H31)+SUM('Раздел 4'!J31:P31)),"","Неверно!")</f>
      </c>
      <c r="B390" s="240" t="s">
        <v>592</v>
      </c>
      <c r="C390" s="241" t="s">
        <v>593</v>
      </c>
      <c r="D390" s="241" t="s">
        <v>594</v>
      </c>
      <c r="E390" s="241" t="str">
        <f>CONCATENATE(SUM('Раздел 4'!Q31:Q31),"=",SUM('Раздел 4'!G31:H31),"+",SUM('Раздел 4'!J31:P31))</f>
        <v>0=0+0</v>
      </c>
      <c r="F390" s="225"/>
    </row>
    <row r="391" spans="1:6" s="120" customFormat="1" ht="63.75">
      <c r="A391" s="238">
        <f>IF((SUM('Раздел 4'!Q32:Q32)=SUM('Раздел 4'!G32:H32)+SUM('Раздел 4'!J32:P32)),"","Неверно!")</f>
      </c>
      <c r="B391" s="240" t="s">
        <v>592</v>
      </c>
      <c r="C391" s="241" t="s">
        <v>593</v>
      </c>
      <c r="D391" s="241" t="s">
        <v>594</v>
      </c>
      <c r="E391" s="241" t="str">
        <f>CONCATENATE(SUM('Раздел 4'!Q32:Q32),"=",SUM('Раздел 4'!G32:H32),"+",SUM('Раздел 4'!J32:P32))</f>
        <v>0=0+0</v>
      </c>
      <c r="F391" s="225"/>
    </row>
    <row r="392" spans="1:6" s="120" customFormat="1" ht="63.75">
      <c r="A392" s="238">
        <f>IF((SUM('Раздел 4'!Q33:Q33)=SUM('Раздел 4'!G33:H33)+SUM('Раздел 4'!J33:P33)),"","Неверно!")</f>
      </c>
      <c r="B392" s="240" t="s">
        <v>592</v>
      </c>
      <c r="C392" s="241" t="s">
        <v>593</v>
      </c>
      <c r="D392" s="241" t="s">
        <v>594</v>
      </c>
      <c r="E392" s="241" t="str">
        <f>CONCATENATE(SUM('Раздел 4'!Q33:Q33),"=",SUM('Раздел 4'!G33:H33),"+",SUM('Раздел 4'!J33:P33))</f>
        <v>1=1+0</v>
      </c>
      <c r="F392" s="225"/>
    </row>
    <row r="393" spans="1:6" s="120" customFormat="1" ht="63.75">
      <c r="A393" s="238">
        <f>IF((SUM('Раздел 4'!Q34:Q34)=SUM('Раздел 4'!G34:H34)+SUM('Раздел 4'!J34:P34)),"","Неверно!")</f>
      </c>
      <c r="B393" s="240" t="s">
        <v>592</v>
      </c>
      <c r="C393" s="241" t="s">
        <v>593</v>
      </c>
      <c r="D393" s="241" t="s">
        <v>594</v>
      </c>
      <c r="E393" s="241" t="str">
        <f>CONCATENATE(SUM('Раздел 4'!Q34:Q34),"=",SUM('Раздел 4'!G34:H34),"+",SUM('Раздел 4'!J34:P34))</f>
        <v>0=0+0</v>
      </c>
      <c r="F393" s="225"/>
    </row>
    <row r="394" spans="1:6" s="120" customFormat="1" ht="63.75">
      <c r="A394" s="238">
        <f>IF((SUM('Раздел 4'!Q35:Q35)=SUM('Раздел 4'!G35:H35)+SUM('Раздел 4'!J35:P35)),"","Неверно!")</f>
      </c>
      <c r="B394" s="240" t="s">
        <v>592</v>
      </c>
      <c r="C394" s="241" t="s">
        <v>593</v>
      </c>
      <c r="D394" s="241" t="s">
        <v>594</v>
      </c>
      <c r="E394" s="241" t="str">
        <f>CONCATENATE(SUM('Раздел 4'!Q35:Q35),"=",SUM('Раздел 4'!G35:H35),"+",SUM('Раздел 4'!J35:P35))</f>
        <v>2=2+0</v>
      </c>
      <c r="F394" s="225"/>
    </row>
    <row r="395" spans="1:6" s="120" customFormat="1" ht="63.75">
      <c r="A395" s="238">
        <f>IF((SUM('Раздел 4'!Q36:Q36)=SUM('Раздел 4'!G36:H36)+SUM('Раздел 4'!J36:P36)),"","Неверно!")</f>
      </c>
      <c r="B395" s="240" t="s">
        <v>592</v>
      </c>
      <c r="C395" s="241" t="s">
        <v>593</v>
      </c>
      <c r="D395" s="241" t="s">
        <v>594</v>
      </c>
      <c r="E395" s="241" t="str">
        <f>CONCATENATE(SUM('Раздел 4'!Q36:Q36),"=",SUM('Раздел 4'!G36:H36),"+",SUM('Раздел 4'!J36:P36))</f>
        <v>0=0+0</v>
      </c>
      <c r="F395" s="225"/>
    </row>
    <row r="396" spans="1:6" s="120" customFormat="1" ht="63.75">
      <c r="A396" s="238">
        <f>IF((SUM('Раздел 4'!Q37:Q37)=SUM('Раздел 4'!G37:H37)+SUM('Раздел 4'!J37:P37)),"","Неверно!")</f>
      </c>
      <c r="B396" s="240" t="s">
        <v>592</v>
      </c>
      <c r="C396" s="241" t="s">
        <v>593</v>
      </c>
      <c r="D396" s="241" t="s">
        <v>594</v>
      </c>
      <c r="E396" s="241" t="str">
        <f>CONCATENATE(SUM('Раздел 4'!Q37:Q37),"=",SUM('Раздел 4'!G37:H37),"+",SUM('Раздел 4'!J37:P37))</f>
        <v>0=0+0</v>
      </c>
      <c r="F396" s="225"/>
    </row>
    <row r="397" spans="1:6" s="120" customFormat="1" ht="63.75">
      <c r="A397" s="238">
        <f>IF((SUM('Раздел 4'!Q38:Q38)=SUM('Раздел 4'!G38:H38)+SUM('Раздел 4'!J38:P38)),"","Неверно!")</f>
      </c>
      <c r="B397" s="240" t="s">
        <v>592</v>
      </c>
      <c r="C397" s="241" t="s">
        <v>593</v>
      </c>
      <c r="D397" s="241" t="s">
        <v>594</v>
      </c>
      <c r="E397" s="241" t="str">
        <f>CONCATENATE(SUM('Раздел 4'!Q38:Q38),"=",SUM('Раздел 4'!G38:H38),"+",SUM('Раздел 4'!J38:P38))</f>
        <v>0=0+0</v>
      </c>
      <c r="F397" s="225"/>
    </row>
    <row r="398" spans="1:6" s="120" customFormat="1" ht="63.75">
      <c r="A398" s="238">
        <f>IF((SUM('Раздел 4'!Q39:Q39)=SUM('Раздел 4'!G39:H39)+SUM('Раздел 4'!J39:P39)),"","Неверно!")</f>
      </c>
      <c r="B398" s="240" t="s">
        <v>592</v>
      </c>
      <c r="C398" s="241" t="s">
        <v>593</v>
      </c>
      <c r="D398" s="241" t="s">
        <v>594</v>
      </c>
      <c r="E398" s="241" t="str">
        <f>CONCATENATE(SUM('Раздел 4'!Q39:Q39),"=",SUM('Раздел 4'!G39:H39),"+",SUM('Раздел 4'!J39:P39))</f>
        <v>0=0+0</v>
      </c>
      <c r="F398" s="225"/>
    </row>
    <row r="399" spans="1:6" s="120" customFormat="1" ht="63.75">
      <c r="A399" s="238">
        <f>IF((SUM('Раздел 4'!Q40:Q40)=SUM('Раздел 4'!G40:H40)+SUM('Раздел 4'!J40:P40)),"","Неверно!")</f>
      </c>
      <c r="B399" s="240" t="s">
        <v>592</v>
      </c>
      <c r="C399" s="241" t="s">
        <v>593</v>
      </c>
      <c r="D399" s="241" t="s">
        <v>594</v>
      </c>
      <c r="E399" s="241" t="str">
        <f>CONCATENATE(SUM('Раздел 4'!Q40:Q40),"=",SUM('Раздел 4'!G40:H40),"+",SUM('Раздел 4'!J40:P40))</f>
        <v>0=0+0</v>
      </c>
      <c r="F399" s="225"/>
    </row>
    <row r="400" spans="1:6" s="120" customFormat="1" ht="63.75">
      <c r="A400" s="238">
        <f>IF((SUM('Раздел 4'!Q41:Q41)=SUM('Раздел 4'!G41:H41)+SUM('Раздел 4'!J41:P41)),"","Неверно!")</f>
      </c>
      <c r="B400" s="240" t="s">
        <v>592</v>
      </c>
      <c r="C400" s="241" t="s">
        <v>593</v>
      </c>
      <c r="D400" s="241" t="s">
        <v>594</v>
      </c>
      <c r="E400" s="241" t="str">
        <f>CONCATENATE(SUM('Раздел 4'!Q41:Q41),"=",SUM('Раздел 4'!G41:H41),"+",SUM('Раздел 4'!J41:P41))</f>
        <v>0=0+0</v>
      </c>
      <c r="F400" s="225"/>
    </row>
    <row r="401" spans="1:6" s="120" customFormat="1" ht="63.75">
      <c r="A401" s="238">
        <f>IF((SUM('Раздел 4'!Q42:Q42)=SUM('Раздел 4'!G42:H42)+SUM('Раздел 4'!J42:P42)),"","Неверно!")</f>
      </c>
      <c r="B401" s="240" t="s">
        <v>592</v>
      </c>
      <c r="C401" s="241" t="s">
        <v>593</v>
      </c>
      <c r="D401" s="241" t="s">
        <v>594</v>
      </c>
      <c r="E401" s="241" t="str">
        <f>CONCATENATE(SUM('Раздел 4'!Q42:Q42),"=",SUM('Раздел 4'!G42:H42),"+",SUM('Раздел 4'!J42:P42))</f>
        <v>0=0+0</v>
      </c>
      <c r="F401" s="225"/>
    </row>
    <row r="402" spans="1:6" s="120" customFormat="1" ht="63.75">
      <c r="A402" s="238">
        <f>IF((SUM('Раздел 4'!Q43:Q43)=SUM('Раздел 4'!G43:H43)+SUM('Раздел 4'!J43:P43)),"","Неверно!")</f>
      </c>
      <c r="B402" s="240" t="s">
        <v>592</v>
      </c>
      <c r="C402" s="241" t="s">
        <v>593</v>
      </c>
      <c r="D402" s="241" t="s">
        <v>594</v>
      </c>
      <c r="E402" s="241" t="str">
        <f>CONCATENATE(SUM('Раздел 4'!Q43:Q43),"=",SUM('Раздел 4'!G43:H43),"+",SUM('Раздел 4'!J43:P43))</f>
        <v>0=0+0</v>
      </c>
      <c r="F402" s="225"/>
    </row>
    <row r="403" spans="1:6" s="120" customFormat="1" ht="63.75">
      <c r="A403" s="238">
        <f>IF((SUM('Раздел 4'!Q44:Q44)=SUM('Раздел 4'!G44:H44)+SUM('Раздел 4'!J44:P44)),"","Неверно!")</f>
      </c>
      <c r="B403" s="240" t="s">
        <v>592</v>
      </c>
      <c r="C403" s="241" t="s">
        <v>593</v>
      </c>
      <c r="D403" s="241" t="s">
        <v>594</v>
      </c>
      <c r="E403" s="241" t="str">
        <f>CONCATENATE(SUM('Раздел 4'!Q44:Q44),"=",SUM('Раздел 4'!G44:H44),"+",SUM('Раздел 4'!J44:P44))</f>
        <v>0=0+0</v>
      </c>
      <c r="F403" s="225"/>
    </row>
    <row r="404" spans="1:6" s="120" customFormat="1" ht="63.75">
      <c r="A404" s="238">
        <f>IF((SUM('Раздел 4'!Q45:Q45)=SUM('Раздел 4'!G45:H45)+SUM('Раздел 4'!J45:P45)),"","Неверно!")</f>
      </c>
      <c r="B404" s="240" t="s">
        <v>592</v>
      </c>
      <c r="C404" s="241" t="s">
        <v>593</v>
      </c>
      <c r="D404" s="241" t="s">
        <v>594</v>
      </c>
      <c r="E404" s="241" t="str">
        <f>CONCATENATE(SUM('Раздел 4'!Q45:Q45),"=",SUM('Раздел 4'!G45:H45),"+",SUM('Раздел 4'!J45:P45))</f>
        <v>12=8+4</v>
      </c>
      <c r="F404" s="225"/>
    </row>
    <row r="405" spans="1:6" s="120" customFormat="1" ht="63.75">
      <c r="A405" s="238">
        <f>IF((SUM('Раздел 4'!Q46:Q46)=SUM('Раздел 4'!G46:H46)+SUM('Раздел 4'!J46:P46)),"","Неверно!")</f>
      </c>
      <c r="B405" s="240" t="s">
        <v>592</v>
      </c>
      <c r="C405" s="241" t="s">
        <v>593</v>
      </c>
      <c r="D405" s="241" t="s">
        <v>594</v>
      </c>
      <c r="E405" s="241" t="str">
        <f>CONCATENATE(SUM('Раздел 4'!Q46:Q46),"=",SUM('Раздел 4'!G46:H46),"+",SUM('Раздел 4'!J46:P46))</f>
        <v>0=0+0</v>
      </c>
      <c r="F405" s="225"/>
    </row>
    <row r="406" spans="1:6" s="120" customFormat="1" ht="63.75">
      <c r="A406" s="238">
        <f>IF((SUM('Раздел 4'!Q47:Q47)=SUM('Раздел 4'!G47:H47)+SUM('Раздел 4'!J47:P47)),"","Неверно!")</f>
      </c>
      <c r="B406" s="240" t="s">
        <v>592</v>
      </c>
      <c r="C406" s="241" t="s">
        <v>593</v>
      </c>
      <c r="D406" s="241" t="s">
        <v>594</v>
      </c>
      <c r="E406" s="241" t="str">
        <f>CONCATENATE(SUM('Раздел 4'!Q47:Q47),"=",SUM('Раздел 4'!G47:H47),"+",SUM('Раздел 4'!J47:P47))</f>
        <v>0=0+0</v>
      </c>
      <c r="F406" s="225"/>
    </row>
    <row r="407" spans="1:6" s="120" customFormat="1" ht="63.75">
      <c r="A407" s="238">
        <f>IF((SUM('Раздел 4'!Q48:Q48)=SUM('Раздел 4'!G48:H48)+SUM('Раздел 4'!J48:P48)),"","Неверно!")</f>
      </c>
      <c r="B407" s="240" t="s">
        <v>592</v>
      </c>
      <c r="C407" s="241" t="s">
        <v>593</v>
      </c>
      <c r="D407" s="241" t="s">
        <v>594</v>
      </c>
      <c r="E407" s="241" t="str">
        <f>CONCATENATE(SUM('Раздел 4'!Q48:Q48),"=",SUM('Раздел 4'!G48:H48),"+",SUM('Раздел 4'!J48:P48))</f>
        <v>12=8+4</v>
      </c>
      <c r="F407" s="225"/>
    </row>
    <row r="408" spans="1:6" s="120" customFormat="1" ht="63.75">
      <c r="A408" s="238">
        <f>IF((SUM('Раздел 4'!Q49:Q49)=SUM('Раздел 4'!G49:H49)+SUM('Раздел 4'!J49:P49)),"","Неверно!")</f>
      </c>
      <c r="B408" s="240" t="s">
        <v>592</v>
      </c>
      <c r="C408" s="241" t="s">
        <v>593</v>
      </c>
      <c r="D408" s="241" t="s">
        <v>594</v>
      </c>
      <c r="E408" s="241" t="str">
        <f>CONCATENATE(SUM('Раздел 4'!Q49:Q49),"=",SUM('Раздел 4'!G49:H49),"+",SUM('Раздел 4'!J49:P49))</f>
        <v>7=6+1</v>
      </c>
      <c r="F408" s="225"/>
    </row>
    <row r="409" spans="1:6" s="120" customFormat="1" ht="63.75">
      <c r="A409" s="238">
        <f>IF((SUM('Раздел 4'!Q50:Q50)=SUM('Раздел 4'!G50:H50)+SUM('Раздел 4'!J50:P50)),"","Неверно!")</f>
      </c>
      <c r="B409" s="240" t="s">
        <v>592</v>
      </c>
      <c r="C409" s="241" t="s">
        <v>593</v>
      </c>
      <c r="D409" s="241" t="s">
        <v>594</v>
      </c>
      <c r="E409" s="241" t="str">
        <f>CONCATENATE(SUM('Раздел 4'!Q50:Q50),"=",SUM('Раздел 4'!G50:H50),"+",SUM('Раздел 4'!J50:P50))</f>
        <v>0=0+0</v>
      </c>
      <c r="F409" s="225"/>
    </row>
    <row r="410" spans="1:6" s="120" customFormat="1" ht="63.75">
      <c r="A410" s="238">
        <f>IF((SUM('Раздел 4'!Q51:Q51)=SUM('Раздел 4'!G51:H51)+SUM('Раздел 4'!J51:P51)),"","Неверно!")</f>
      </c>
      <c r="B410" s="240" t="s">
        <v>592</v>
      </c>
      <c r="C410" s="241" t="s">
        <v>593</v>
      </c>
      <c r="D410" s="241" t="s">
        <v>594</v>
      </c>
      <c r="E410" s="241" t="str">
        <f>CONCATENATE(SUM('Раздел 4'!Q51:Q51),"=",SUM('Раздел 4'!G51:H51),"+",SUM('Раздел 4'!J51:P51))</f>
        <v>12=8+4</v>
      </c>
      <c r="F410" s="225"/>
    </row>
    <row r="411" spans="1:6" s="120" customFormat="1" ht="63.75">
      <c r="A411" s="238">
        <f>IF((SUM('Раздел 4'!Q52:Q52)=SUM('Раздел 4'!G52:H52)+SUM('Раздел 4'!J52:P52)),"","Неверно!")</f>
      </c>
      <c r="B411" s="240" t="s">
        <v>592</v>
      </c>
      <c r="C411" s="241" t="s">
        <v>593</v>
      </c>
      <c r="D411" s="241" t="s">
        <v>594</v>
      </c>
      <c r="E411" s="241" t="str">
        <f>CONCATENATE(SUM('Раздел 4'!Q52:Q52),"=",SUM('Раздел 4'!G52:H52),"+",SUM('Раздел 4'!J52:P52))</f>
        <v>0=0+0</v>
      </c>
      <c r="F411" s="225"/>
    </row>
    <row r="412" spans="1:6" s="120" customFormat="1" ht="63.75">
      <c r="A412" s="238">
        <f>IF((SUM('Раздел 4'!Q53:Q53)=SUM('Раздел 4'!G53:H53)+SUM('Раздел 4'!J53:P53)),"","Неверно!")</f>
      </c>
      <c r="B412" s="240" t="s">
        <v>592</v>
      </c>
      <c r="C412" s="241" t="s">
        <v>593</v>
      </c>
      <c r="D412" s="241" t="s">
        <v>594</v>
      </c>
      <c r="E412" s="241" t="str">
        <f>CONCATENATE(SUM('Раздел 4'!Q53:Q53),"=",SUM('Раздел 4'!G53:H53),"+",SUM('Раздел 4'!J53:P53))</f>
        <v>0=0+0</v>
      </c>
      <c r="F412" s="225"/>
    </row>
    <row r="413" spans="1:6" s="120" customFormat="1" ht="63.75">
      <c r="A413" s="238">
        <f>IF((SUM('Раздел 4'!Q54:Q54)=SUM('Раздел 4'!G54:H54)+SUM('Раздел 4'!J54:P54)),"","Неверно!")</f>
      </c>
      <c r="B413" s="240" t="s">
        <v>592</v>
      </c>
      <c r="C413" s="241" t="s">
        <v>593</v>
      </c>
      <c r="D413" s="241" t="s">
        <v>594</v>
      </c>
      <c r="E413" s="241" t="str">
        <f>CONCATENATE(SUM('Раздел 4'!Q54:Q54),"=",SUM('Раздел 4'!G54:H54),"+",SUM('Раздел 4'!J54:P54))</f>
        <v>3=3+0</v>
      </c>
      <c r="F413" s="225"/>
    </row>
    <row r="414" spans="1:6" s="120" customFormat="1" ht="63.75">
      <c r="A414" s="238">
        <f>IF((SUM('Раздел 4'!Q55:Q55)=SUM('Раздел 4'!G55:H55)+SUM('Раздел 4'!J55:P55)),"","Неверно!")</f>
      </c>
      <c r="B414" s="240" t="s">
        <v>592</v>
      </c>
      <c r="C414" s="241" t="s">
        <v>593</v>
      </c>
      <c r="D414" s="241" t="s">
        <v>594</v>
      </c>
      <c r="E414" s="241" t="str">
        <f>CONCATENATE(SUM('Раздел 4'!Q55:Q55),"=",SUM('Раздел 4'!G55:H55),"+",SUM('Раздел 4'!J55:P55))</f>
        <v>5=3+2</v>
      </c>
      <c r="F414" s="225"/>
    </row>
    <row r="415" spans="1:6" s="120" customFormat="1" ht="63.75">
      <c r="A415" s="238">
        <f>IF((SUM('Раздел 4'!Q56:Q56)=SUM('Раздел 4'!G56:H56)+SUM('Раздел 4'!J56:P56)),"","Неверно!")</f>
      </c>
      <c r="B415" s="240" t="s">
        <v>592</v>
      </c>
      <c r="C415" s="241" t="s">
        <v>593</v>
      </c>
      <c r="D415" s="241" t="s">
        <v>594</v>
      </c>
      <c r="E415" s="241" t="str">
        <f>CONCATENATE(SUM('Раздел 4'!Q56:Q56),"=",SUM('Раздел 4'!G56:H56),"+",SUM('Раздел 4'!J56:P56))</f>
        <v>2=2+0</v>
      </c>
      <c r="F415" s="225"/>
    </row>
    <row r="416" spans="1:6" s="120" customFormat="1" ht="63.75">
      <c r="A416" s="238">
        <f>IF((SUM('Раздел 4'!Q57:Q57)=SUM('Раздел 4'!G57:H57)+SUM('Раздел 4'!J57:P57)),"","Неверно!")</f>
      </c>
      <c r="B416" s="240" t="s">
        <v>592</v>
      </c>
      <c r="C416" s="241" t="s">
        <v>593</v>
      </c>
      <c r="D416" s="241" t="s">
        <v>594</v>
      </c>
      <c r="E416" s="241" t="str">
        <f>CONCATENATE(SUM('Раздел 4'!Q57:Q57),"=",SUM('Раздел 4'!G57:H57),"+",SUM('Раздел 4'!J57:P57))</f>
        <v>2=0+2</v>
      </c>
      <c r="F416" s="225"/>
    </row>
    <row r="417" spans="1:6" s="120" customFormat="1" ht="63.75">
      <c r="A417" s="238">
        <f>IF((SUM('Раздел 4'!Q58:Q58)=SUM('Раздел 4'!G58:H58)+SUM('Раздел 4'!J58:P58)),"","Неверно!")</f>
      </c>
      <c r="B417" s="240" t="s">
        <v>592</v>
      </c>
      <c r="C417" s="241" t="s">
        <v>593</v>
      </c>
      <c r="D417" s="241" t="s">
        <v>594</v>
      </c>
      <c r="E417" s="241" t="str">
        <f>CONCATENATE(SUM('Раздел 4'!Q58:Q58),"=",SUM('Раздел 4'!G58:H58),"+",SUM('Раздел 4'!J58:P58))</f>
        <v>0=0+0</v>
      </c>
      <c r="F417" s="225"/>
    </row>
    <row r="418" spans="1:6" s="120" customFormat="1" ht="63.75">
      <c r="A418" s="238">
        <f>IF((SUM('Раздел 4'!Q59:Q59)=SUM('Раздел 4'!G59:H59)+SUM('Раздел 4'!J59:P59)),"","Неверно!")</f>
      </c>
      <c r="B418" s="240" t="s">
        <v>592</v>
      </c>
      <c r="C418" s="241" t="s">
        <v>593</v>
      </c>
      <c r="D418" s="241" t="s">
        <v>594</v>
      </c>
      <c r="E418" s="241" t="str">
        <f>CONCATENATE(SUM('Раздел 4'!Q59:Q59),"=",SUM('Раздел 4'!G59:H59),"+",SUM('Раздел 4'!J59:P59))</f>
        <v>0=0+0</v>
      </c>
      <c r="F418" s="225"/>
    </row>
    <row r="419" spans="1:6" s="120" customFormat="1" ht="63.75">
      <c r="A419" s="238">
        <f>IF((SUM('Раздел 4'!Q60:Q60)=SUM('Раздел 4'!G60:H60)+SUM('Раздел 4'!J60:P60)),"","Неверно!")</f>
      </c>
      <c r="B419" s="240" t="s">
        <v>592</v>
      </c>
      <c r="C419" s="241" t="s">
        <v>593</v>
      </c>
      <c r="D419" s="241" t="s">
        <v>594</v>
      </c>
      <c r="E419" s="241" t="str">
        <f>CONCATENATE(SUM('Раздел 4'!Q60:Q60),"=",SUM('Раздел 4'!G60:H60),"+",SUM('Раздел 4'!J60:P60))</f>
        <v>0=0+0</v>
      </c>
      <c r="F419" s="225"/>
    </row>
    <row r="420" spans="1:6" s="120" customFormat="1" ht="63.75">
      <c r="A420" s="238">
        <f>IF((SUM('Раздел 4'!Q61:Q61)=SUM('Раздел 4'!G61:H61)+SUM('Раздел 4'!J61:P61)),"","Неверно!")</f>
      </c>
      <c r="B420" s="240" t="s">
        <v>592</v>
      </c>
      <c r="C420" s="241" t="s">
        <v>593</v>
      </c>
      <c r="D420" s="241" t="s">
        <v>594</v>
      </c>
      <c r="E420" s="241" t="str">
        <f>CONCATENATE(SUM('Раздел 4'!Q61:Q61),"=",SUM('Раздел 4'!G61:H61),"+",SUM('Раздел 4'!J61:P61))</f>
        <v>0=0+0</v>
      </c>
      <c r="F420" s="225"/>
    </row>
    <row r="421" spans="1:6" s="120" customFormat="1" ht="38.25">
      <c r="A421" s="238">
        <f>IF((SUM('Раздел 4'!AA45:AA45)=SUM('Раздел 4'!AA51:AA53)),"","Неверно!")</f>
      </c>
      <c r="B421" s="240" t="s">
        <v>595</v>
      </c>
      <c r="C421" s="241" t="s">
        <v>596</v>
      </c>
      <c r="D421" s="241" t="s">
        <v>597</v>
      </c>
      <c r="E421" s="241" t="str">
        <f>CONCATENATE(SUM('Раздел 4'!AA45:AA45),"=",SUM('Раздел 4'!AA51:AA53))</f>
        <v>0=0</v>
      </c>
      <c r="F421" s="225"/>
    </row>
    <row r="422" spans="1:6" s="120" customFormat="1" ht="38.25">
      <c r="A422" s="238">
        <f>IF((SUM('Раздел 4'!AB45:AB45)=SUM('Раздел 4'!AB51:AB53)),"","Неверно!")</f>
      </c>
      <c r="B422" s="240" t="s">
        <v>595</v>
      </c>
      <c r="C422" s="241" t="s">
        <v>596</v>
      </c>
      <c r="D422" s="241" t="s">
        <v>597</v>
      </c>
      <c r="E422" s="241" t="str">
        <f>CONCATENATE(SUM('Раздел 4'!AB45:AB45),"=",SUM('Раздел 4'!AB51:AB53))</f>
        <v>0=0</v>
      </c>
      <c r="F422" s="225"/>
    </row>
    <row r="423" spans="1:6" s="120" customFormat="1" ht="38.25">
      <c r="A423" s="238">
        <f>IF((SUM('Раздел 4'!AC45:AC45)=SUM('Раздел 4'!AC51:AC53)),"","Неверно!")</f>
      </c>
      <c r="B423" s="240" t="s">
        <v>595</v>
      </c>
      <c r="C423" s="241" t="s">
        <v>596</v>
      </c>
      <c r="D423" s="241" t="s">
        <v>597</v>
      </c>
      <c r="E423" s="241" t="str">
        <f>CONCATENATE(SUM('Раздел 4'!AC45:AC45),"=",SUM('Раздел 4'!AC51:AC53))</f>
        <v>0=0</v>
      </c>
      <c r="F423" s="225"/>
    </row>
    <row r="424" spans="1:6" s="120" customFormat="1" ht="38.25">
      <c r="A424" s="238">
        <f>IF((SUM('Раздел 4'!AD45:AD45)=SUM('Раздел 4'!AD51:AD53)),"","Неверно!")</f>
      </c>
      <c r="B424" s="240" t="s">
        <v>595</v>
      </c>
      <c r="C424" s="241" t="s">
        <v>596</v>
      </c>
      <c r="D424" s="241" t="s">
        <v>597</v>
      </c>
      <c r="E424" s="241" t="str">
        <f>CONCATENATE(SUM('Раздел 4'!AD45:AD45),"=",SUM('Раздел 4'!AD51:AD53))</f>
        <v>0=0</v>
      </c>
      <c r="F424" s="225"/>
    </row>
    <row r="425" spans="1:6" s="120" customFormat="1" ht="38.25">
      <c r="A425" s="238">
        <f>IF((SUM('Раздел 4'!AE45:AE45)=SUM('Раздел 4'!AE51:AE53)),"","Неверно!")</f>
      </c>
      <c r="B425" s="240" t="s">
        <v>595</v>
      </c>
      <c r="C425" s="241" t="s">
        <v>596</v>
      </c>
      <c r="D425" s="241" t="s">
        <v>597</v>
      </c>
      <c r="E425" s="241" t="str">
        <f>CONCATENATE(SUM('Раздел 4'!AE45:AE45),"=",SUM('Раздел 4'!AE51:AE53))</f>
        <v>1=1</v>
      </c>
      <c r="F425" s="225"/>
    </row>
    <row r="426" spans="1:6" s="120" customFormat="1" ht="38.25">
      <c r="A426" s="238">
        <f>IF((SUM('Раздел 4'!AF45:AF45)=SUM('Раздел 4'!AF51:AF53)),"","Неверно!")</f>
      </c>
      <c r="B426" s="240" t="s">
        <v>595</v>
      </c>
      <c r="C426" s="241" t="s">
        <v>596</v>
      </c>
      <c r="D426" s="241" t="s">
        <v>597</v>
      </c>
      <c r="E426" s="241" t="str">
        <f>CONCATENATE(SUM('Раздел 4'!AF45:AF45),"=",SUM('Раздел 4'!AF51:AF53))</f>
        <v>1=1</v>
      </c>
      <c r="F426" s="225"/>
    </row>
    <row r="427" spans="1:6" s="120" customFormat="1" ht="38.25">
      <c r="A427" s="238">
        <f>IF((SUM('Раздел 4'!AG45:AG45)=SUM('Раздел 4'!AG51:AG53)),"","Неверно!")</f>
      </c>
      <c r="B427" s="240" t="s">
        <v>595</v>
      </c>
      <c r="C427" s="241" t="s">
        <v>596</v>
      </c>
      <c r="D427" s="241" t="s">
        <v>597</v>
      </c>
      <c r="E427" s="241" t="str">
        <f>CONCATENATE(SUM('Раздел 4'!AG45:AG45),"=",SUM('Раздел 4'!AG51:AG53))</f>
        <v>3=3</v>
      </c>
      <c r="F427" s="225"/>
    </row>
    <row r="428" spans="1:6" s="120" customFormat="1" ht="38.25">
      <c r="A428" s="238">
        <f>IF((SUM('Раздел 4'!AH45:AH45)=SUM('Раздел 4'!AH51:AH53)),"","Неверно!")</f>
      </c>
      <c r="B428" s="240" t="s">
        <v>595</v>
      </c>
      <c r="C428" s="241" t="s">
        <v>596</v>
      </c>
      <c r="D428" s="241" t="s">
        <v>597</v>
      </c>
      <c r="E428" s="241" t="str">
        <f>CONCATENATE(SUM('Раздел 4'!AH45:AH45),"=",SUM('Раздел 4'!AH51:AH53))</f>
        <v>15=15</v>
      </c>
      <c r="F428" s="225"/>
    </row>
    <row r="429" spans="1:6" s="120" customFormat="1" ht="38.25">
      <c r="A429" s="238">
        <f>IF((SUM('Раздел 4'!AI45:AI45)=SUM('Раздел 4'!AI51:AI53)),"","Неверно!")</f>
      </c>
      <c r="B429" s="240" t="s">
        <v>595</v>
      </c>
      <c r="C429" s="241" t="s">
        <v>596</v>
      </c>
      <c r="D429" s="241" t="s">
        <v>597</v>
      </c>
      <c r="E429" s="241" t="str">
        <f>CONCATENATE(SUM('Раздел 4'!AI45:AI45),"=",SUM('Раздел 4'!AI51:AI53))</f>
        <v>99=99</v>
      </c>
      <c r="F429" s="225"/>
    </row>
    <row r="430" spans="1:6" s="120" customFormat="1" ht="38.25">
      <c r="A430" s="238">
        <f>IF((SUM('Раздел 4'!AJ45:AJ45)=SUM('Раздел 4'!AJ51:AJ53)),"","Неверно!")</f>
      </c>
      <c r="B430" s="240" t="s">
        <v>595</v>
      </c>
      <c r="C430" s="241" t="s">
        <v>596</v>
      </c>
      <c r="D430" s="241" t="s">
        <v>597</v>
      </c>
      <c r="E430" s="241" t="str">
        <f>CONCATENATE(SUM('Раздел 4'!AJ45:AJ45),"=",SUM('Раздел 4'!AJ51:AJ53))</f>
        <v>52=52</v>
      </c>
      <c r="F430" s="225"/>
    </row>
    <row r="431" spans="1:6" s="120" customFormat="1" ht="38.25">
      <c r="A431" s="238">
        <f>IF((SUM('Раздел 4'!AK45:AK45)=SUM('Раздел 4'!AK51:AK53)),"","Неверно!")</f>
      </c>
      <c r="B431" s="240" t="s">
        <v>595</v>
      </c>
      <c r="C431" s="241" t="s">
        <v>596</v>
      </c>
      <c r="D431" s="241" t="s">
        <v>597</v>
      </c>
      <c r="E431" s="241" t="str">
        <f>CONCATENATE(SUM('Раздел 4'!AK45:AK45),"=",SUM('Раздел 4'!AK51:AK53))</f>
        <v>1=1</v>
      </c>
      <c r="F431" s="225"/>
    </row>
    <row r="432" spans="1:6" s="120" customFormat="1" ht="38.25">
      <c r="A432" s="238">
        <f>IF((SUM('Раздел 4'!AL45:AL45)=SUM('Раздел 4'!AL51:AL53)),"","Неверно!")</f>
      </c>
      <c r="B432" s="240" t="s">
        <v>595</v>
      </c>
      <c r="C432" s="241" t="s">
        <v>596</v>
      </c>
      <c r="D432" s="241" t="s">
        <v>597</v>
      </c>
      <c r="E432" s="241" t="str">
        <f>CONCATENATE(SUM('Раздел 4'!AL45:AL45),"=",SUM('Раздел 4'!AL51:AL53))</f>
        <v>433=433</v>
      </c>
      <c r="F432" s="225"/>
    </row>
    <row r="433" spans="1:6" s="120" customFormat="1" ht="38.25">
      <c r="A433" s="238">
        <f>IF((SUM('Раздел 4'!AM45:AM45)=SUM('Раздел 4'!AM51:AM53)),"","Неверно!")</f>
      </c>
      <c r="B433" s="240" t="s">
        <v>595</v>
      </c>
      <c r="C433" s="241" t="s">
        <v>596</v>
      </c>
      <c r="D433" s="241" t="s">
        <v>597</v>
      </c>
      <c r="E433" s="241" t="str">
        <f>CONCATENATE(SUM('Раздел 4'!AM45:AM45),"=",SUM('Раздел 4'!AM51:AM53))</f>
        <v>810=810</v>
      </c>
      <c r="F433" s="225"/>
    </row>
    <row r="434" spans="1:6" s="120" customFormat="1" ht="38.25">
      <c r="A434" s="238">
        <f>IF((SUM('Раздел 4'!AN45:AN45)=SUM('Раздел 4'!AN51:AN53)),"","Неверно!")</f>
      </c>
      <c r="B434" s="240" t="s">
        <v>595</v>
      </c>
      <c r="C434" s="241" t="s">
        <v>596</v>
      </c>
      <c r="D434" s="241" t="s">
        <v>597</v>
      </c>
      <c r="E434" s="241" t="str">
        <f>CONCATENATE(SUM('Раздел 4'!AN45:AN45),"=",SUM('Раздел 4'!AN51:AN53))</f>
        <v>1469=1469</v>
      </c>
      <c r="F434" s="225"/>
    </row>
    <row r="435" spans="1:6" s="120" customFormat="1" ht="38.25">
      <c r="A435" s="238">
        <f>IF((SUM('Раздел 4'!AO45:AO45)=SUM('Раздел 4'!AO51:AO53)),"","Неверно!")</f>
      </c>
      <c r="B435" s="240" t="s">
        <v>595</v>
      </c>
      <c r="C435" s="241" t="s">
        <v>596</v>
      </c>
      <c r="D435" s="241" t="s">
        <v>597</v>
      </c>
      <c r="E435" s="241" t="str">
        <f>CONCATENATE(SUM('Раздел 4'!AO45:AO45),"=",SUM('Раздел 4'!AO51:AO53))</f>
        <v>1=1</v>
      </c>
      <c r="F435" s="225"/>
    </row>
    <row r="436" spans="1:6" s="120" customFormat="1" ht="38.25">
      <c r="A436" s="238">
        <f>IF((SUM('Раздел 4'!AP45:AP45)=SUM('Раздел 4'!AP51:AP53)),"","Неверно!")</f>
      </c>
      <c r="B436" s="240" t="s">
        <v>595</v>
      </c>
      <c r="C436" s="241" t="s">
        <v>596</v>
      </c>
      <c r="D436" s="241" t="s">
        <v>597</v>
      </c>
      <c r="E436" s="241" t="str">
        <f>CONCATENATE(SUM('Раздел 4'!AP45:AP45),"=",SUM('Раздел 4'!AP51:AP53))</f>
        <v>18=18</v>
      </c>
      <c r="F436" s="225"/>
    </row>
    <row r="437" spans="1:6" s="120" customFormat="1" ht="38.25">
      <c r="A437" s="238">
        <f>IF((SUM('Раздел 4'!AQ45:AQ45)=SUM('Раздел 4'!AQ51:AQ53)),"","Неверно!")</f>
      </c>
      <c r="B437" s="240" t="s">
        <v>595</v>
      </c>
      <c r="C437" s="241" t="s">
        <v>596</v>
      </c>
      <c r="D437" s="241" t="s">
        <v>597</v>
      </c>
      <c r="E437" s="241" t="str">
        <f>CONCATENATE(SUM('Раздел 4'!AQ45:AQ45),"=",SUM('Раздел 4'!AQ51:AQ53))</f>
        <v>5=5</v>
      </c>
      <c r="F437" s="225"/>
    </row>
    <row r="438" spans="1:6" s="120" customFormat="1" ht="38.25">
      <c r="A438" s="238">
        <f>IF((SUM('Раздел 4'!AR45:AR45)=SUM('Раздел 4'!AR51:AR53)),"","Неверно!")</f>
      </c>
      <c r="B438" s="240" t="s">
        <v>595</v>
      </c>
      <c r="C438" s="241" t="s">
        <v>596</v>
      </c>
      <c r="D438" s="241" t="s">
        <v>597</v>
      </c>
      <c r="E438" s="241" t="str">
        <f>CONCATENATE(SUM('Раздел 4'!AR45:AR45),"=",SUM('Раздел 4'!AR51:AR53))</f>
        <v>31=31</v>
      </c>
      <c r="F438" s="225"/>
    </row>
    <row r="439" spans="1:6" s="120" customFormat="1" ht="38.25">
      <c r="A439" s="238">
        <f>IF((SUM('Раздел 4'!AS45:AS45)=SUM('Раздел 4'!AS51:AS53)),"","Неверно!")</f>
      </c>
      <c r="B439" s="240" t="s">
        <v>595</v>
      </c>
      <c r="C439" s="241" t="s">
        <v>596</v>
      </c>
      <c r="D439" s="241" t="s">
        <v>597</v>
      </c>
      <c r="E439" s="241" t="str">
        <f>CONCATENATE(SUM('Раздел 4'!AS45:AS45),"=",SUM('Раздел 4'!AS51:AS53))</f>
        <v>174=174</v>
      </c>
      <c r="F439" s="225"/>
    </row>
    <row r="440" spans="1:6" s="120" customFormat="1" ht="38.25">
      <c r="A440" s="238">
        <f>IF((SUM('Раздел 4'!F45:F45)=SUM('Раздел 4'!F51:F53)),"","Неверно!")</f>
      </c>
      <c r="B440" s="240" t="s">
        <v>595</v>
      </c>
      <c r="C440" s="241" t="s">
        <v>596</v>
      </c>
      <c r="D440" s="241" t="s">
        <v>597</v>
      </c>
      <c r="E440" s="241" t="str">
        <f>CONCATENATE(SUM('Раздел 4'!F45:F45),"=",SUM('Раздел 4'!F51:F53))</f>
        <v>516=516</v>
      </c>
      <c r="F440" s="225"/>
    </row>
    <row r="441" spans="1:6" s="120" customFormat="1" ht="38.25">
      <c r="A441" s="238">
        <f>IF((SUM('Раздел 4'!G45:G45)=SUM('Раздел 4'!G51:G53)),"","Неверно!")</f>
      </c>
      <c r="B441" s="240" t="s">
        <v>595</v>
      </c>
      <c r="C441" s="241" t="s">
        <v>596</v>
      </c>
      <c r="D441" s="241" t="s">
        <v>597</v>
      </c>
      <c r="E441" s="241" t="str">
        <f>CONCATENATE(SUM('Раздел 4'!G45:G45),"=",SUM('Раздел 4'!G51:G53))</f>
        <v>0=0</v>
      </c>
      <c r="F441" s="225"/>
    </row>
    <row r="442" spans="1:6" s="120" customFormat="1" ht="38.25">
      <c r="A442" s="238">
        <f>IF((SUM('Раздел 4'!H45:H45)=SUM('Раздел 4'!H51:H53)),"","Неверно!")</f>
      </c>
      <c r="B442" s="240" t="s">
        <v>595</v>
      </c>
      <c r="C442" s="241" t="s">
        <v>596</v>
      </c>
      <c r="D442" s="241" t="s">
        <v>597</v>
      </c>
      <c r="E442" s="241" t="str">
        <f>CONCATENATE(SUM('Раздел 4'!H45:H45),"=",SUM('Раздел 4'!H51:H53))</f>
        <v>8=8</v>
      </c>
      <c r="F442" s="225"/>
    </row>
    <row r="443" spans="1:6" s="120" customFormat="1" ht="38.25">
      <c r="A443" s="238">
        <f>IF((SUM('Раздел 4'!I45:I45)=SUM('Раздел 4'!I51:I53)),"","Неверно!")</f>
      </c>
      <c r="B443" s="240" t="s">
        <v>595</v>
      </c>
      <c r="C443" s="241" t="s">
        <v>596</v>
      </c>
      <c r="D443" s="241" t="s">
        <v>597</v>
      </c>
      <c r="E443" s="241" t="str">
        <f>CONCATENATE(SUM('Раздел 4'!I45:I45),"=",SUM('Раздел 4'!I51:I53))</f>
        <v>0=0</v>
      </c>
      <c r="F443" s="225"/>
    </row>
    <row r="444" spans="1:6" s="120" customFormat="1" ht="38.25">
      <c r="A444" s="238">
        <f>IF((SUM('Раздел 4'!J45:J45)=SUM('Раздел 4'!J51:J53)),"","Неверно!")</f>
      </c>
      <c r="B444" s="240" t="s">
        <v>595</v>
      </c>
      <c r="C444" s="241" t="s">
        <v>596</v>
      </c>
      <c r="D444" s="241" t="s">
        <v>597</v>
      </c>
      <c r="E444" s="241" t="str">
        <f>CONCATENATE(SUM('Раздел 4'!J45:J45),"=",SUM('Раздел 4'!J51:J53))</f>
        <v>2=2</v>
      </c>
      <c r="F444" s="225"/>
    </row>
    <row r="445" spans="1:6" s="120" customFormat="1" ht="38.25">
      <c r="A445" s="238">
        <f>IF((SUM('Раздел 4'!K45:K45)=SUM('Раздел 4'!K51:K53)),"","Неверно!")</f>
      </c>
      <c r="B445" s="240" t="s">
        <v>595</v>
      </c>
      <c r="C445" s="241" t="s">
        <v>596</v>
      </c>
      <c r="D445" s="241" t="s">
        <v>597</v>
      </c>
      <c r="E445" s="241" t="str">
        <f>CONCATENATE(SUM('Раздел 4'!K45:K45),"=",SUM('Раздел 4'!K51:K53))</f>
        <v>0=0</v>
      </c>
      <c r="F445" s="225"/>
    </row>
    <row r="446" spans="1:6" s="120" customFormat="1" ht="38.25">
      <c r="A446" s="238">
        <f>IF((SUM('Раздел 4'!L45:L45)=SUM('Раздел 4'!L51:L53)),"","Неверно!")</f>
      </c>
      <c r="B446" s="240" t="s">
        <v>595</v>
      </c>
      <c r="C446" s="241" t="s">
        <v>596</v>
      </c>
      <c r="D446" s="241" t="s">
        <v>597</v>
      </c>
      <c r="E446" s="241" t="str">
        <f>CONCATENATE(SUM('Раздел 4'!L45:L45),"=",SUM('Раздел 4'!L51:L53))</f>
        <v>1=1</v>
      </c>
      <c r="F446" s="225"/>
    </row>
    <row r="447" spans="1:6" s="120" customFormat="1" ht="38.25">
      <c r="A447" s="238">
        <f>IF((SUM('Раздел 4'!M45:M45)=SUM('Раздел 4'!M51:M53)),"","Неверно!")</f>
      </c>
      <c r="B447" s="240" t="s">
        <v>595</v>
      </c>
      <c r="C447" s="241" t="s">
        <v>596</v>
      </c>
      <c r="D447" s="241" t="s">
        <v>597</v>
      </c>
      <c r="E447" s="241" t="str">
        <f>CONCATENATE(SUM('Раздел 4'!M45:M45),"=",SUM('Раздел 4'!M51:M53))</f>
        <v>0=0</v>
      </c>
      <c r="F447" s="225"/>
    </row>
    <row r="448" spans="1:6" s="120" customFormat="1" ht="38.25">
      <c r="A448" s="238">
        <f>IF((SUM('Раздел 4'!N45:N45)=SUM('Раздел 4'!N51:N53)),"","Неверно!")</f>
      </c>
      <c r="B448" s="240" t="s">
        <v>595</v>
      </c>
      <c r="C448" s="241" t="s">
        <v>596</v>
      </c>
      <c r="D448" s="241" t="s">
        <v>597</v>
      </c>
      <c r="E448" s="241" t="str">
        <f>CONCATENATE(SUM('Раздел 4'!N45:N45),"=",SUM('Раздел 4'!N51:N53))</f>
        <v>0=0</v>
      </c>
      <c r="F448" s="225"/>
    </row>
    <row r="449" spans="1:6" s="120" customFormat="1" ht="38.25">
      <c r="A449" s="238">
        <f>IF((SUM('Раздел 4'!O45:O45)=SUM('Раздел 4'!O51:O53)),"","Неверно!")</f>
      </c>
      <c r="B449" s="240" t="s">
        <v>595</v>
      </c>
      <c r="C449" s="241" t="s">
        <v>596</v>
      </c>
      <c r="D449" s="241" t="s">
        <v>597</v>
      </c>
      <c r="E449" s="241" t="str">
        <f>CONCATENATE(SUM('Раздел 4'!O45:O45),"=",SUM('Раздел 4'!O51:O53))</f>
        <v>0=0</v>
      </c>
      <c r="F449" s="225"/>
    </row>
    <row r="450" spans="1:6" s="120" customFormat="1" ht="38.25">
      <c r="A450" s="238">
        <f>IF((SUM('Раздел 4'!P45:P45)=SUM('Раздел 4'!P51:P53)),"","Неверно!")</f>
      </c>
      <c r="B450" s="240" t="s">
        <v>595</v>
      </c>
      <c r="C450" s="241" t="s">
        <v>596</v>
      </c>
      <c r="D450" s="241" t="s">
        <v>597</v>
      </c>
      <c r="E450" s="241" t="str">
        <f>CONCATENATE(SUM('Раздел 4'!P45:P45),"=",SUM('Раздел 4'!P51:P53))</f>
        <v>1=1</v>
      </c>
      <c r="F450" s="225"/>
    </row>
    <row r="451" spans="1:6" s="120" customFormat="1" ht="38.25">
      <c r="A451" s="238">
        <f>IF((SUM('Раздел 4'!Q45:Q45)=SUM('Раздел 4'!Q51:Q53)),"","Неверно!")</f>
      </c>
      <c r="B451" s="240" t="s">
        <v>595</v>
      </c>
      <c r="C451" s="241" t="s">
        <v>596</v>
      </c>
      <c r="D451" s="241" t="s">
        <v>597</v>
      </c>
      <c r="E451" s="241" t="str">
        <f>CONCATENATE(SUM('Раздел 4'!Q45:Q45),"=",SUM('Раздел 4'!Q51:Q53))</f>
        <v>12=12</v>
      </c>
      <c r="F451" s="225"/>
    </row>
    <row r="452" spans="1:6" s="120" customFormat="1" ht="38.25">
      <c r="A452" s="238">
        <f>IF((SUM('Раздел 4'!R45:R45)=SUM('Раздел 4'!R51:R53)),"","Неверно!")</f>
      </c>
      <c r="B452" s="240" t="s">
        <v>595</v>
      </c>
      <c r="C452" s="241" t="s">
        <v>596</v>
      </c>
      <c r="D452" s="241" t="s">
        <v>597</v>
      </c>
      <c r="E452" s="241" t="str">
        <f>CONCATENATE(SUM('Раздел 4'!R45:R45),"=",SUM('Раздел 4'!R51:R53))</f>
        <v>0=0</v>
      </c>
      <c r="F452" s="225"/>
    </row>
    <row r="453" spans="1:6" s="120" customFormat="1" ht="38.25">
      <c r="A453" s="238">
        <f>IF((SUM('Раздел 4'!S45:S45)=SUM('Раздел 4'!S51:S53)),"","Неверно!")</f>
      </c>
      <c r="B453" s="240" t="s">
        <v>595</v>
      </c>
      <c r="C453" s="241" t="s">
        <v>596</v>
      </c>
      <c r="D453" s="241" t="s">
        <v>597</v>
      </c>
      <c r="E453" s="241" t="str">
        <f>CONCATENATE(SUM('Раздел 4'!S45:S45),"=",SUM('Раздел 4'!S51:S53))</f>
        <v>4=4</v>
      </c>
      <c r="F453" s="225"/>
    </row>
    <row r="454" spans="1:6" s="120" customFormat="1" ht="38.25">
      <c r="A454" s="238">
        <f>IF((SUM('Раздел 4'!T45:T45)=SUM('Раздел 4'!T51:T53)),"","Неверно!")</f>
      </c>
      <c r="B454" s="240" t="s">
        <v>595</v>
      </c>
      <c r="C454" s="241" t="s">
        <v>596</v>
      </c>
      <c r="D454" s="241" t="s">
        <v>597</v>
      </c>
      <c r="E454" s="241" t="str">
        <f>CONCATENATE(SUM('Раздел 4'!T45:T45),"=",SUM('Раздел 4'!T51:T53))</f>
        <v>0=0</v>
      </c>
      <c r="F454" s="225"/>
    </row>
    <row r="455" spans="1:6" s="120" customFormat="1" ht="38.25">
      <c r="A455" s="238">
        <f>IF((SUM('Раздел 4'!U45:U45)=SUM('Раздел 4'!U51:U53)),"","Неверно!")</f>
      </c>
      <c r="B455" s="240" t="s">
        <v>595</v>
      </c>
      <c r="C455" s="241" t="s">
        <v>596</v>
      </c>
      <c r="D455" s="241" t="s">
        <v>597</v>
      </c>
      <c r="E455" s="241" t="str">
        <f>CONCATENATE(SUM('Раздел 4'!U45:U45),"=",SUM('Раздел 4'!U51:U53))</f>
        <v>38=38</v>
      </c>
      <c r="F455" s="225"/>
    </row>
    <row r="456" spans="1:6" s="120" customFormat="1" ht="38.25">
      <c r="A456" s="238">
        <f>IF((SUM('Раздел 4'!V45:V45)=SUM('Раздел 4'!V51:V53)),"","Неверно!")</f>
      </c>
      <c r="B456" s="240" t="s">
        <v>595</v>
      </c>
      <c r="C456" s="241" t="s">
        <v>596</v>
      </c>
      <c r="D456" s="241" t="s">
        <v>597</v>
      </c>
      <c r="E456" s="241" t="str">
        <f>CONCATENATE(SUM('Раздел 4'!V45:V45),"=",SUM('Раздел 4'!V51:V53))</f>
        <v>1=1</v>
      </c>
      <c r="F456" s="225"/>
    </row>
    <row r="457" spans="1:6" s="120" customFormat="1" ht="38.25">
      <c r="A457" s="238">
        <f>IF((SUM('Раздел 4'!W45:W45)=SUM('Раздел 4'!W51:W53)),"","Неверно!")</f>
      </c>
      <c r="B457" s="240" t="s">
        <v>595</v>
      </c>
      <c r="C457" s="241" t="s">
        <v>596</v>
      </c>
      <c r="D457" s="241" t="s">
        <v>597</v>
      </c>
      <c r="E457" s="241" t="str">
        <f>CONCATENATE(SUM('Раздел 4'!W45:W45),"=",SUM('Раздел 4'!W51:W53))</f>
        <v>43=43</v>
      </c>
      <c r="F457" s="225"/>
    </row>
    <row r="458" spans="1:6" s="120" customFormat="1" ht="38.25">
      <c r="A458" s="238">
        <f>IF((SUM('Раздел 4'!X45:X45)=SUM('Раздел 4'!X51:X53)),"","Неверно!")</f>
      </c>
      <c r="B458" s="240" t="s">
        <v>595</v>
      </c>
      <c r="C458" s="241" t="s">
        <v>596</v>
      </c>
      <c r="D458" s="241" t="s">
        <v>597</v>
      </c>
      <c r="E458" s="241" t="str">
        <f>CONCATENATE(SUM('Раздел 4'!X45:X45),"=",SUM('Раздел 4'!X51:X53))</f>
        <v>0=0</v>
      </c>
      <c r="F458" s="225"/>
    </row>
    <row r="459" spans="1:6" s="120" customFormat="1" ht="38.25">
      <c r="A459" s="238">
        <f>IF((SUM('Раздел 4'!Y45:Y45)=SUM('Раздел 4'!Y51:Y53)),"","Неверно!")</f>
      </c>
      <c r="B459" s="240" t="s">
        <v>595</v>
      </c>
      <c r="C459" s="241" t="s">
        <v>596</v>
      </c>
      <c r="D459" s="241" t="s">
        <v>597</v>
      </c>
      <c r="E459" s="241" t="str">
        <f>CONCATENATE(SUM('Раздел 4'!Y45:Y45),"=",SUM('Раздел 4'!Y51:Y53))</f>
        <v>0=0</v>
      </c>
      <c r="F459" s="225"/>
    </row>
    <row r="460" spans="1:6" s="120" customFormat="1" ht="38.25">
      <c r="A460" s="238">
        <f>IF((SUM('Раздел 4'!Z45:Z45)=SUM('Раздел 4'!Z51:Z53)),"","Неверно!")</f>
      </c>
      <c r="B460" s="240" t="s">
        <v>595</v>
      </c>
      <c r="C460" s="241" t="s">
        <v>596</v>
      </c>
      <c r="D460" s="241" t="s">
        <v>597</v>
      </c>
      <c r="E460" s="241" t="str">
        <f>CONCATENATE(SUM('Раздел 4'!Z45:Z45),"=",SUM('Раздел 4'!Z51:Z53))</f>
        <v>0=0</v>
      </c>
      <c r="F460" s="225"/>
    </row>
    <row r="461" spans="1:6" s="120" customFormat="1" ht="38.25">
      <c r="A461" s="238">
        <f>IF((SUM('Разделы 5, 6, 7, 8'!R27:R27)&lt;=SUM('Разделы 5, 6, 7, 8'!O27:O27)),"","Неверно!")</f>
      </c>
      <c r="B461" s="240" t="s">
        <v>598</v>
      </c>
      <c r="C461" s="241" t="s">
        <v>599</v>
      </c>
      <c r="D461" s="241" t="s">
        <v>423</v>
      </c>
      <c r="E461" s="241" t="str">
        <f>CONCATENATE(SUM('Разделы 5, 6, 7, 8'!R27:R27),"&lt;=",SUM('Разделы 5, 6, 7, 8'!O27:O27))</f>
        <v>0&lt;=1</v>
      </c>
      <c r="F461" s="225"/>
    </row>
    <row r="462" spans="1:6" s="120" customFormat="1" ht="38.25">
      <c r="A462" s="238">
        <f>IF((SUM('Разделы 5, 6, 7, 8'!R28:R28)&lt;=SUM('Разделы 5, 6, 7, 8'!O28:O28)),"","Неверно!")</f>
      </c>
      <c r="B462" s="240" t="s">
        <v>598</v>
      </c>
      <c r="C462" s="241" t="s">
        <v>599</v>
      </c>
      <c r="D462" s="241" t="s">
        <v>423</v>
      </c>
      <c r="E462" s="241" t="str">
        <f>CONCATENATE(SUM('Разделы 5, 6, 7, 8'!R28:R28),"&lt;=",SUM('Разделы 5, 6, 7, 8'!O28:O28))</f>
        <v>0&lt;=1</v>
      </c>
      <c r="F462" s="225"/>
    </row>
    <row r="463" spans="1:6" s="120" customFormat="1" ht="38.25">
      <c r="A463" s="238">
        <f>IF((SUM('Разделы 5, 6, 7, 8'!R29:R29)&lt;=SUM('Разделы 5, 6, 7, 8'!O29:O29)),"","Неверно!")</f>
      </c>
      <c r="B463" s="240" t="s">
        <v>598</v>
      </c>
      <c r="C463" s="241" t="s">
        <v>599</v>
      </c>
      <c r="D463" s="241" t="s">
        <v>423</v>
      </c>
      <c r="E463" s="241" t="str">
        <f>CONCATENATE(SUM('Разделы 5, 6, 7, 8'!R29:R29),"&lt;=",SUM('Разделы 5, 6, 7, 8'!O29:O29))</f>
        <v>0&lt;=0</v>
      </c>
      <c r="F463" s="225"/>
    </row>
    <row r="464" spans="1:6" s="120" customFormat="1" ht="38.25">
      <c r="A464" s="238">
        <f>IF((SUM('Разделы 5, 6, 7, 8'!R30:R30)&lt;=SUM('Разделы 5, 6, 7, 8'!O30:O30)),"","Неверно!")</f>
      </c>
      <c r="B464" s="240" t="s">
        <v>598</v>
      </c>
      <c r="C464" s="241" t="s">
        <v>599</v>
      </c>
      <c r="D464" s="241" t="s">
        <v>423</v>
      </c>
      <c r="E464" s="241" t="str">
        <f>CONCATENATE(SUM('Разделы 5, 6, 7, 8'!R30:R30),"&lt;=",SUM('Разделы 5, 6, 7, 8'!O30:O30))</f>
        <v>0&lt;=0</v>
      </c>
      <c r="F464" s="225"/>
    </row>
    <row r="465" spans="1:6" s="120" customFormat="1" ht="38.25">
      <c r="A465" s="238">
        <f>IF((SUM('Разделы 5, 6, 7, 8'!R31:R31)&lt;=SUM('Разделы 5, 6, 7, 8'!O31:O31)),"","Неверно!")</f>
      </c>
      <c r="B465" s="240" t="s">
        <v>598</v>
      </c>
      <c r="C465" s="241" t="s">
        <v>599</v>
      </c>
      <c r="D465" s="241" t="s">
        <v>423</v>
      </c>
      <c r="E465" s="241" t="str">
        <f>CONCATENATE(SUM('Разделы 5, 6, 7, 8'!R31:R31),"&lt;=",SUM('Разделы 5, 6, 7, 8'!O31:O31))</f>
        <v>0&lt;=0</v>
      </c>
      <c r="F465" s="225"/>
    </row>
    <row r="466" spans="1:6" s="120" customFormat="1" ht="38.25">
      <c r="A466" s="238">
        <f>IF((SUM('Разделы 5, 6, 7, 8'!R32:R32)&lt;=SUM('Разделы 5, 6, 7, 8'!O32:O32)),"","Неверно!")</f>
      </c>
      <c r="B466" s="240" t="s">
        <v>598</v>
      </c>
      <c r="C466" s="241" t="s">
        <v>599</v>
      </c>
      <c r="D466" s="241" t="s">
        <v>423</v>
      </c>
      <c r="E466" s="241" t="str">
        <f>CONCATENATE(SUM('Разделы 5, 6, 7, 8'!R32:R32),"&lt;=",SUM('Разделы 5, 6, 7, 8'!O32:O32))</f>
        <v>0&lt;=0</v>
      </c>
      <c r="F466" s="225"/>
    </row>
    <row r="467" spans="1:6" s="120" customFormat="1" ht="38.25">
      <c r="A467" s="238">
        <f>IF((SUM('Разделы 5, 6, 7, 8'!R33:R33)&lt;=SUM('Разделы 5, 6, 7, 8'!O33:O33)),"","Неверно!")</f>
      </c>
      <c r="B467" s="240" t="s">
        <v>598</v>
      </c>
      <c r="C467" s="241" t="s">
        <v>599</v>
      </c>
      <c r="D467" s="241" t="s">
        <v>423</v>
      </c>
      <c r="E467" s="241" t="str">
        <f>CONCATENATE(SUM('Разделы 5, 6, 7, 8'!R33:R33),"&lt;=",SUM('Разделы 5, 6, 7, 8'!O33:O33))</f>
        <v>0&lt;=0</v>
      </c>
      <c r="F467" s="225"/>
    </row>
    <row r="468" spans="1:6" s="120" customFormat="1" ht="38.25">
      <c r="A468" s="238">
        <f>IF((SUM('Разделы 5, 6, 7, 8'!R34:R34)&lt;=SUM('Разделы 5, 6, 7, 8'!O34:O34)),"","Неверно!")</f>
      </c>
      <c r="B468" s="240" t="s">
        <v>598</v>
      </c>
      <c r="C468" s="241" t="s">
        <v>599</v>
      </c>
      <c r="D468" s="241" t="s">
        <v>423</v>
      </c>
      <c r="E468" s="241" t="str">
        <f>CONCATENATE(SUM('Разделы 5, 6, 7, 8'!R34:R34),"&lt;=",SUM('Разделы 5, 6, 7, 8'!O34:O34))</f>
        <v>0&lt;=0</v>
      </c>
      <c r="F468" s="225"/>
    </row>
    <row r="469" spans="1:6" s="120" customFormat="1" ht="38.25">
      <c r="A469" s="238">
        <f>IF((SUM('Разделы 5, 6, 7, 8'!R35:R35)&lt;=SUM('Разделы 5, 6, 7, 8'!O35:O35)),"","Неверно!")</f>
      </c>
      <c r="B469" s="240" t="s">
        <v>598</v>
      </c>
      <c r="C469" s="241" t="s">
        <v>599</v>
      </c>
      <c r="D469" s="241" t="s">
        <v>423</v>
      </c>
      <c r="E469" s="241" t="str">
        <f>CONCATENATE(SUM('Разделы 5, 6, 7, 8'!R35:R35),"&lt;=",SUM('Разделы 5, 6, 7, 8'!O35:O35))</f>
        <v>0&lt;=0</v>
      </c>
      <c r="F469" s="225"/>
    </row>
    <row r="470" spans="1:6" s="120" customFormat="1" ht="38.25">
      <c r="A470" s="238">
        <f>IF((SUM('Разделы 5, 6, 7, 8'!R36:R36)&lt;=SUM('Разделы 5, 6, 7, 8'!O36:O36)),"","Неверно!")</f>
      </c>
      <c r="B470" s="240" t="s">
        <v>598</v>
      </c>
      <c r="C470" s="241" t="s">
        <v>599</v>
      </c>
      <c r="D470" s="241" t="s">
        <v>423</v>
      </c>
      <c r="E470" s="241" t="str">
        <f>CONCATENATE(SUM('Разделы 5, 6, 7, 8'!R36:R36),"&lt;=",SUM('Разделы 5, 6, 7, 8'!O36:O36))</f>
        <v>0&lt;=0</v>
      </c>
      <c r="F470" s="225"/>
    </row>
    <row r="471" spans="1:6" s="120" customFormat="1" ht="38.25">
      <c r="A471" s="238">
        <f>IF((SUM('Разделы 5, 6, 7, 8'!J10:J10)&gt;=SUM('Разделы 5, 6, 7, 8'!K10:L10)),"","Неверно!")</f>
      </c>
      <c r="B471" s="240" t="s">
        <v>600</v>
      </c>
      <c r="C471" s="241" t="s">
        <v>601</v>
      </c>
      <c r="D471" s="241" t="s">
        <v>380</v>
      </c>
      <c r="E471" s="241" t="str">
        <f>CONCATENATE(SUM('Разделы 5, 6, 7, 8'!J10:J10),"&gt;=",SUM('Разделы 5, 6, 7, 8'!K10:L10))</f>
        <v>20&gt;=1</v>
      </c>
      <c r="F471" s="225"/>
    </row>
    <row r="472" spans="1:6" s="120" customFormat="1" ht="38.25">
      <c r="A472" s="238">
        <f>IF((SUM('Разделы 5, 6, 7, 8'!J11:J11)&gt;=SUM('Разделы 5, 6, 7, 8'!K11:L11)),"","Неверно!")</f>
      </c>
      <c r="B472" s="240" t="s">
        <v>600</v>
      </c>
      <c r="C472" s="241" t="s">
        <v>601</v>
      </c>
      <c r="D472" s="241" t="s">
        <v>380</v>
      </c>
      <c r="E472" s="241" t="str">
        <f>CONCATENATE(SUM('Разделы 5, 6, 7, 8'!J11:J11),"&gt;=",SUM('Разделы 5, 6, 7, 8'!K11:L11))</f>
        <v>22&gt;=1</v>
      </c>
      <c r="F472" s="225"/>
    </row>
    <row r="473" spans="1:6" s="120" customFormat="1" ht="38.25">
      <c r="A473" s="238">
        <f>IF((SUM('Разделы 5, 6, 7, 8'!J12:J12)&gt;=SUM('Разделы 5, 6, 7, 8'!K12:L12)),"","Неверно!")</f>
      </c>
      <c r="B473" s="240" t="s">
        <v>600</v>
      </c>
      <c r="C473" s="241" t="s">
        <v>601</v>
      </c>
      <c r="D473" s="241" t="s">
        <v>380</v>
      </c>
      <c r="E473" s="241" t="str">
        <f>CONCATENATE(SUM('Разделы 5, 6, 7, 8'!J12:J12),"&gt;=",SUM('Разделы 5, 6, 7, 8'!K12:L12))</f>
        <v>8&gt;=1</v>
      </c>
      <c r="F473" s="225"/>
    </row>
    <row r="474" spans="1:6" s="120" customFormat="1" ht="38.25">
      <c r="A474" s="238">
        <f>IF((SUM('Разделы 5, 6, 7, 8'!J13:J13)&gt;=SUM('Разделы 5, 6, 7, 8'!K13:L13)),"","Неверно!")</f>
      </c>
      <c r="B474" s="240" t="s">
        <v>600</v>
      </c>
      <c r="C474" s="241" t="s">
        <v>601</v>
      </c>
      <c r="D474" s="241" t="s">
        <v>380</v>
      </c>
      <c r="E474" s="241" t="str">
        <f>CONCATENATE(SUM('Разделы 5, 6, 7, 8'!J13:J13),"&gt;=",SUM('Разделы 5, 6, 7, 8'!K13:L13))</f>
        <v>2&gt;=0</v>
      </c>
      <c r="F474" s="225"/>
    </row>
    <row r="475" spans="1:6" s="120" customFormat="1" ht="38.25">
      <c r="A475" s="238">
        <f>IF((SUM('Разделы 5, 6, 7, 8'!J14:J14)&gt;=SUM('Разделы 5, 6, 7, 8'!K14:L14)),"","Неверно!")</f>
      </c>
      <c r="B475" s="240" t="s">
        <v>600</v>
      </c>
      <c r="C475" s="241" t="s">
        <v>601</v>
      </c>
      <c r="D475" s="241" t="s">
        <v>380</v>
      </c>
      <c r="E475" s="241" t="str">
        <f>CONCATENATE(SUM('Разделы 5, 6, 7, 8'!J14:J14),"&gt;=",SUM('Разделы 5, 6, 7, 8'!K14:L14))</f>
        <v>0&gt;=0</v>
      </c>
      <c r="F475" s="225"/>
    </row>
    <row r="476" spans="1:6" s="120" customFormat="1" ht="38.25">
      <c r="A476" s="238">
        <f>IF((SUM('Разделы 5, 6, 7, 8'!J15:J15)&gt;=SUM('Разделы 5, 6, 7, 8'!K15:L15)),"","Неверно!")</f>
      </c>
      <c r="B476" s="240" t="s">
        <v>600</v>
      </c>
      <c r="C476" s="241" t="s">
        <v>601</v>
      </c>
      <c r="D476" s="241" t="s">
        <v>380</v>
      </c>
      <c r="E476" s="241" t="str">
        <f>CONCATENATE(SUM('Разделы 5, 6, 7, 8'!J15:J15),"&gt;=",SUM('Разделы 5, 6, 7, 8'!K15:L15))</f>
        <v>0&gt;=0</v>
      </c>
      <c r="F476" s="225"/>
    </row>
    <row r="477" spans="1:6" s="120" customFormat="1" ht="38.25">
      <c r="A477" s="238">
        <f>IF((SUM('Разделы 5, 6, 7, 8'!J16:J16)&gt;=SUM('Разделы 5, 6, 7, 8'!K16:L16)),"","Неверно!")</f>
      </c>
      <c r="B477" s="240" t="s">
        <v>600</v>
      </c>
      <c r="C477" s="241" t="s">
        <v>601</v>
      </c>
      <c r="D477" s="241" t="s">
        <v>380</v>
      </c>
      <c r="E477" s="241" t="str">
        <f>CONCATENATE(SUM('Разделы 5, 6, 7, 8'!J16:J16),"&gt;=",SUM('Разделы 5, 6, 7, 8'!K16:L16))</f>
        <v>0&gt;=0</v>
      </c>
      <c r="F477" s="225"/>
    </row>
    <row r="478" spans="1:6" s="120" customFormat="1" ht="38.25">
      <c r="A478" s="238">
        <f>IF((SUM('Разделы 5, 6, 7, 8'!J17:J17)&gt;=SUM('Разделы 5, 6, 7, 8'!K17:L17)),"","Неверно!")</f>
      </c>
      <c r="B478" s="240" t="s">
        <v>600</v>
      </c>
      <c r="C478" s="241" t="s">
        <v>601</v>
      </c>
      <c r="D478" s="241" t="s">
        <v>380</v>
      </c>
      <c r="E478" s="241" t="str">
        <f>CONCATENATE(SUM('Разделы 5, 6, 7, 8'!J17:J17),"&gt;=",SUM('Разделы 5, 6, 7, 8'!K17:L17))</f>
        <v>0&gt;=0</v>
      </c>
      <c r="F478" s="225"/>
    </row>
    <row r="479" spans="1:6" s="120" customFormat="1" ht="38.25">
      <c r="A479" s="238">
        <f>IF((SUM('Разделы 5, 6, 7, 8'!J18:J18)&gt;=SUM('Разделы 5, 6, 7, 8'!K18:L18)),"","Неверно!")</f>
      </c>
      <c r="B479" s="240" t="s">
        <v>600</v>
      </c>
      <c r="C479" s="241" t="s">
        <v>601</v>
      </c>
      <c r="D479" s="241" t="s">
        <v>380</v>
      </c>
      <c r="E479" s="241" t="str">
        <f>CONCATENATE(SUM('Разделы 5, 6, 7, 8'!J18:J18),"&gt;=",SUM('Разделы 5, 6, 7, 8'!K18:L18))</f>
        <v>0&gt;=0</v>
      </c>
      <c r="F479" s="225"/>
    </row>
    <row r="480" spans="1:6" s="120" customFormat="1" ht="38.25">
      <c r="A480" s="238">
        <f>IF((SUM('Разделы 5, 6, 7, 8'!J9:J9)&gt;=SUM('Разделы 5, 6, 7, 8'!K9:L9)),"","Неверно!")</f>
      </c>
      <c r="B480" s="240" t="s">
        <v>600</v>
      </c>
      <c r="C480" s="241" t="s">
        <v>601</v>
      </c>
      <c r="D480" s="241" t="s">
        <v>380</v>
      </c>
      <c r="E480" s="241" t="str">
        <f>CONCATENATE(SUM('Разделы 5, 6, 7, 8'!J9:J9),"&gt;=",SUM('Разделы 5, 6, 7, 8'!K9:L9))</f>
        <v>52&gt;=3</v>
      </c>
      <c r="F480" s="225"/>
    </row>
    <row r="481" spans="1:6" s="120" customFormat="1" ht="38.25">
      <c r="A481" s="238">
        <f>IF((SUM('Раздел 4'!AA26:AA26)=0),"","Неверно!")</f>
      </c>
      <c r="B481" s="240" t="s">
        <v>602</v>
      </c>
      <c r="C481" s="241" t="s">
        <v>603</v>
      </c>
      <c r="D481" s="241" t="s">
        <v>604</v>
      </c>
      <c r="E481" s="241" t="str">
        <f>CONCATENATE(SUM('Раздел 4'!AA26:AA26),"=",0)</f>
        <v>0=0</v>
      </c>
      <c r="F481" s="225"/>
    </row>
    <row r="482" spans="1:6" s="120" customFormat="1" ht="38.25">
      <c r="A482" s="238">
        <f>IF((SUM('Раздел 4'!AB26:AB26)=0),"","Неверно!")</f>
      </c>
      <c r="B482" s="240" t="s">
        <v>602</v>
      </c>
      <c r="C482" s="241" t="s">
        <v>603</v>
      </c>
      <c r="D482" s="241" t="s">
        <v>604</v>
      </c>
      <c r="E482" s="241" t="str">
        <f>CONCATENATE(SUM('Раздел 4'!AB26:AB26),"=",0)</f>
        <v>0=0</v>
      </c>
      <c r="F482" s="225"/>
    </row>
    <row r="483" spans="1:6" s="120" customFormat="1" ht="38.25">
      <c r="A483" s="238">
        <f>IF((SUM('Раздел 4'!AC26:AC26)=0),"","Неверно!")</f>
      </c>
      <c r="B483" s="240" t="s">
        <v>602</v>
      </c>
      <c r="C483" s="241" t="s">
        <v>603</v>
      </c>
      <c r="D483" s="241" t="s">
        <v>604</v>
      </c>
      <c r="E483" s="241" t="str">
        <f>CONCATENATE(SUM('Раздел 4'!AC26:AC26),"=",0)</f>
        <v>0=0</v>
      </c>
      <c r="F483" s="225"/>
    </row>
    <row r="484" spans="1:6" s="120" customFormat="1" ht="38.25">
      <c r="A484" s="238">
        <f>IF((SUM('Раздел 4'!AD26:AD26)=0),"","Неверно!")</f>
      </c>
      <c r="B484" s="240" t="s">
        <v>602</v>
      </c>
      <c r="C484" s="241" t="s">
        <v>603</v>
      </c>
      <c r="D484" s="241" t="s">
        <v>604</v>
      </c>
      <c r="E484" s="241" t="str">
        <f>CONCATENATE(SUM('Раздел 4'!AD26:AD26),"=",0)</f>
        <v>0=0</v>
      </c>
      <c r="F484" s="225"/>
    </row>
    <row r="485" spans="1:6" s="120" customFormat="1" ht="38.25">
      <c r="A485" s="238">
        <f>IF((SUM('Раздел 4'!AE26:AE26)=0),"","Неверно!")</f>
      </c>
      <c r="B485" s="240" t="s">
        <v>602</v>
      </c>
      <c r="C485" s="241" t="s">
        <v>603</v>
      </c>
      <c r="D485" s="241" t="s">
        <v>604</v>
      </c>
      <c r="E485" s="241" t="str">
        <f>CONCATENATE(SUM('Раздел 4'!AE26:AE26),"=",0)</f>
        <v>0=0</v>
      </c>
      <c r="F485" s="225"/>
    </row>
    <row r="486" spans="1:6" s="120" customFormat="1" ht="38.25">
      <c r="A486" s="238">
        <f>IF((SUM('Раздел 4'!AF26:AF26)=0),"","Неверно!")</f>
      </c>
      <c r="B486" s="240" t="s">
        <v>602</v>
      </c>
      <c r="C486" s="241" t="s">
        <v>603</v>
      </c>
      <c r="D486" s="241" t="s">
        <v>604</v>
      </c>
      <c r="E486" s="241" t="str">
        <f>CONCATENATE(SUM('Раздел 4'!AF26:AF26),"=",0)</f>
        <v>0=0</v>
      </c>
      <c r="F486" s="225"/>
    </row>
    <row r="487" spans="1:6" s="120" customFormat="1" ht="38.25">
      <c r="A487" s="238">
        <f>IF((SUM('Раздел 4'!AG26:AG26)=0),"","Неверно!")</f>
      </c>
      <c r="B487" s="240" t="s">
        <v>602</v>
      </c>
      <c r="C487" s="241" t="s">
        <v>603</v>
      </c>
      <c r="D487" s="241" t="s">
        <v>604</v>
      </c>
      <c r="E487" s="241" t="str">
        <f>CONCATENATE(SUM('Раздел 4'!AG26:AG26),"=",0)</f>
        <v>0=0</v>
      </c>
      <c r="F487" s="225"/>
    </row>
    <row r="488" spans="1:6" s="120" customFormat="1" ht="38.25">
      <c r="A488" s="238">
        <f>IF((SUM('Раздел 4'!AH26:AH26)=0),"","Неверно!")</f>
      </c>
      <c r="B488" s="240" t="s">
        <v>602</v>
      </c>
      <c r="C488" s="241" t="s">
        <v>603</v>
      </c>
      <c r="D488" s="241" t="s">
        <v>604</v>
      </c>
      <c r="E488" s="241" t="str">
        <f>CONCATENATE(SUM('Раздел 4'!AH26:AH26),"=",0)</f>
        <v>0=0</v>
      </c>
      <c r="F488" s="225"/>
    </row>
    <row r="489" spans="1:6" s="120" customFormat="1" ht="38.25">
      <c r="A489" s="238">
        <f>IF((SUM('Раздел 4'!AI26:AI26)=0),"","Неверно!")</f>
      </c>
      <c r="B489" s="240" t="s">
        <v>602</v>
      </c>
      <c r="C489" s="241" t="s">
        <v>603</v>
      </c>
      <c r="D489" s="241" t="s">
        <v>604</v>
      </c>
      <c r="E489" s="241" t="str">
        <f>CONCATENATE(SUM('Раздел 4'!AI26:AI26),"=",0)</f>
        <v>0=0</v>
      </c>
      <c r="F489" s="225"/>
    </row>
    <row r="490" spans="1:6" s="120" customFormat="1" ht="38.25">
      <c r="A490" s="238">
        <f>IF((SUM('Раздел 4'!AJ26:AJ26)=0),"","Неверно!")</f>
      </c>
      <c r="B490" s="240" t="s">
        <v>602</v>
      </c>
      <c r="C490" s="241" t="s">
        <v>603</v>
      </c>
      <c r="D490" s="241" t="s">
        <v>604</v>
      </c>
      <c r="E490" s="241" t="str">
        <f>CONCATENATE(SUM('Раздел 4'!AJ26:AJ26),"=",0)</f>
        <v>0=0</v>
      </c>
      <c r="F490" s="225"/>
    </row>
    <row r="491" spans="1:6" s="120" customFormat="1" ht="38.25">
      <c r="A491" s="238">
        <f>IF((SUM('Раздел 4'!AK26:AK26)=0),"","Неверно!")</f>
      </c>
      <c r="B491" s="240" t="s">
        <v>602</v>
      </c>
      <c r="C491" s="241" t="s">
        <v>603</v>
      </c>
      <c r="D491" s="241" t="s">
        <v>604</v>
      </c>
      <c r="E491" s="241" t="str">
        <f>CONCATENATE(SUM('Раздел 4'!AK26:AK26),"=",0)</f>
        <v>0=0</v>
      </c>
      <c r="F491" s="225"/>
    </row>
    <row r="492" spans="1:6" s="120" customFormat="1" ht="38.25">
      <c r="A492" s="238">
        <f>IF((SUM('Раздел 4'!AL26:AL26)=0),"","Неверно!")</f>
      </c>
      <c r="B492" s="240" t="s">
        <v>602</v>
      </c>
      <c r="C492" s="241" t="s">
        <v>603</v>
      </c>
      <c r="D492" s="241" t="s">
        <v>604</v>
      </c>
      <c r="E492" s="241" t="str">
        <f>CONCATENATE(SUM('Раздел 4'!AL26:AL26),"=",0)</f>
        <v>0=0</v>
      </c>
      <c r="F492" s="225"/>
    </row>
    <row r="493" spans="1:6" s="120" customFormat="1" ht="38.25">
      <c r="A493" s="238">
        <f>IF((SUM('Раздел 4'!AM26:AM26)=0),"","Неверно!")</f>
      </c>
      <c r="B493" s="240" t="s">
        <v>602</v>
      </c>
      <c r="C493" s="241" t="s">
        <v>603</v>
      </c>
      <c r="D493" s="241" t="s">
        <v>604</v>
      </c>
      <c r="E493" s="241" t="str">
        <f>CONCATENATE(SUM('Раздел 4'!AM26:AM26),"=",0)</f>
        <v>0=0</v>
      </c>
      <c r="F493" s="225"/>
    </row>
    <row r="494" spans="1:6" s="120" customFormat="1" ht="38.25">
      <c r="A494" s="238">
        <f>IF((SUM('Раздел 4'!AN26:AN26)=0),"","Неверно!")</f>
      </c>
      <c r="B494" s="240" t="s">
        <v>602</v>
      </c>
      <c r="C494" s="241" t="s">
        <v>603</v>
      </c>
      <c r="D494" s="241" t="s">
        <v>604</v>
      </c>
      <c r="E494" s="241" t="str">
        <f>CONCATENATE(SUM('Раздел 4'!AN26:AN26),"=",0)</f>
        <v>0=0</v>
      </c>
      <c r="F494" s="225"/>
    </row>
    <row r="495" spans="1:6" s="120" customFormat="1" ht="38.25">
      <c r="A495" s="238">
        <f>IF((SUM('Раздел 4'!AO26:AO26)=0),"","Неверно!")</f>
      </c>
      <c r="B495" s="240" t="s">
        <v>602</v>
      </c>
      <c r="C495" s="241" t="s">
        <v>603</v>
      </c>
      <c r="D495" s="241" t="s">
        <v>604</v>
      </c>
      <c r="E495" s="241" t="str">
        <f>CONCATENATE(SUM('Раздел 4'!AO26:AO26),"=",0)</f>
        <v>0=0</v>
      </c>
      <c r="F495" s="225"/>
    </row>
    <row r="496" spans="1:6" s="120" customFormat="1" ht="38.25">
      <c r="A496" s="238">
        <f>IF((SUM('Раздел 4'!AP26:AP26)=0),"","Неверно!")</f>
      </c>
      <c r="B496" s="240" t="s">
        <v>602</v>
      </c>
      <c r="C496" s="241" t="s">
        <v>603</v>
      </c>
      <c r="D496" s="241" t="s">
        <v>604</v>
      </c>
      <c r="E496" s="241" t="str">
        <f>CONCATENATE(SUM('Раздел 4'!AP26:AP26),"=",0)</f>
        <v>0=0</v>
      </c>
      <c r="F496" s="225"/>
    </row>
    <row r="497" spans="1:6" s="120" customFormat="1" ht="38.25">
      <c r="A497" s="238">
        <f>IF((SUM('Раздел 4'!AQ26:AQ26)=0),"","Неверно!")</f>
      </c>
      <c r="B497" s="240" t="s">
        <v>602</v>
      </c>
      <c r="C497" s="241" t="s">
        <v>603</v>
      </c>
      <c r="D497" s="241" t="s">
        <v>604</v>
      </c>
      <c r="E497" s="241" t="str">
        <f>CONCATENATE(SUM('Раздел 4'!AQ26:AQ26),"=",0)</f>
        <v>0=0</v>
      </c>
      <c r="F497" s="225"/>
    </row>
    <row r="498" spans="1:6" s="120" customFormat="1" ht="38.25">
      <c r="A498" s="238">
        <f>IF((SUM('Раздел 4'!AR26:AR26)=0),"","Неверно!")</f>
      </c>
      <c r="B498" s="240" t="s">
        <v>602</v>
      </c>
      <c r="C498" s="241" t="s">
        <v>603</v>
      </c>
      <c r="D498" s="241" t="s">
        <v>604</v>
      </c>
      <c r="E498" s="241" t="str">
        <f>CONCATENATE(SUM('Раздел 4'!AR26:AR26),"=",0)</f>
        <v>0=0</v>
      </c>
      <c r="F498" s="225"/>
    </row>
    <row r="499" spans="1:6" s="120" customFormat="1" ht="38.25">
      <c r="A499" s="238">
        <f>IF((SUM('Раздел 4'!AS26:AS26)=0),"","Неверно!")</f>
      </c>
      <c r="B499" s="240" t="s">
        <v>602</v>
      </c>
      <c r="C499" s="241" t="s">
        <v>603</v>
      </c>
      <c r="D499" s="241" t="s">
        <v>604</v>
      </c>
      <c r="E499" s="241" t="str">
        <f>CONCATENATE(SUM('Раздел 4'!AS26:AS26),"=",0)</f>
        <v>0=0</v>
      </c>
      <c r="F499" s="225"/>
    </row>
    <row r="500" spans="1:6" s="120" customFormat="1" ht="38.25">
      <c r="A500" s="238">
        <f>IF((SUM('Раздел 4'!F26:F26)=0),"","Неверно!")</f>
      </c>
      <c r="B500" s="240" t="s">
        <v>602</v>
      </c>
      <c r="C500" s="241" t="s">
        <v>603</v>
      </c>
      <c r="D500" s="241" t="s">
        <v>604</v>
      </c>
      <c r="E500" s="241" t="str">
        <f>CONCATENATE(SUM('Раздел 4'!F26:F26),"=",0)</f>
        <v>0=0</v>
      </c>
      <c r="F500" s="225"/>
    </row>
    <row r="501" spans="1:6" s="120" customFormat="1" ht="38.25">
      <c r="A501" s="238">
        <f>IF((SUM('Раздел 4'!G26:G26)=0),"","Неверно!")</f>
      </c>
      <c r="B501" s="240" t="s">
        <v>602</v>
      </c>
      <c r="C501" s="241" t="s">
        <v>603</v>
      </c>
      <c r="D501" s="241" t="s">
        <v>604</v>
      </c>
      <c r="E501" s="241" t="str">
        <f>CONCATENATE(SUM('Раздел 4'!G26:G26),"=",0)</f>
        <v>0=0</v>
      </c>
      <c r="F501" s="225"/>
    </row>
    <row r="502" spans="1:6" s="120" customFormat="1" ht="38.25">
      <c r="A502" s="238">
        <f>IF((SUM('Раздел 4'!H26:H26)=0),"","Неверно!")</f>
      </c>
      <c r="B502" s="240" t="s">
        <v>602</v>
      </c>
      <c r="C502" s="241" t="s">
        <v>603</v>
      </c>
      <c r="D502" s="241" t="s">
        <v>604</v>
      </c>
      <c r="E502" s="241" t="str">
        <f>CONCATENATE(SUM('Раздел 4'!H26:H26),"=",0)</f>
        <v>0=0</v>
      </c>
      <c r="F502" s="225"/>
    </row>
    <row r="503" spans="1:6" s="120" customFormat="1" ht="38.25">
      <c r="A503" s="238">
        <f>IF((SUM('Раздел 4'!I26:I26)=0),"","Неверно!")</f>
      </c>
      <c r="B503" s="240" t="s">
        <v>602</v>
      </c>
      <c r="C503" s="241" t="s">
        <v>603</v>
      </c>
      <c r="D503" s="241" t="s">
        <v>604</v>
      </c>
      <c r="E503" s="241" t="str">
        <f>CONCATENATE(SUM('Раздел 4'!I26:I26),"=",0)</f>
        <v>0=0</v>
      </c>
      <c r="F503" s="225"/>
    </row>
    <row r="504" spans="1:6" s="120" customFormat="1" ht="38.25">
      <c r="A504" s="238">
        <f>IF((SUM('Раздел 4'!J26:J26)=0),"","Неверно!")</f>
      </c>
      <c r="B504" s="240" t="s">
        <v>602</v>
      </c>
      <c r="C504" s="241" t="s">
        <v>603</v>
      </c>
      <c r="D504" s="241" t="s">
        <v>604</v>
      </c>
      <c r="E504" s="241" t="str">
        <f>CONCATENATE(SUM('Раздел 4'!J26:J26),"=",0)</f>
        <v>0=0</v>
      </c>
      <c r="F504" s="225"/>
    </row>
    <row r="505" spans="1:6" s="120" customFormat="1" ht="38.25">
      <c r="A505" s="238">
        <f>IF((SUM('Раздел 4'!K26:K26)=0),"","Неверно!")</f>
      </c>
      <c r="B505" s="240" t="s">
        <v>602</v>
      </c>
      <c r="C505" s="241" t="s">
        <v>603</v>
      </c>
      <c r="D505" s="241" t="s">
        <v>604</v>
      </c>
      <c r="E505" s="241" t="str">
        <f>CONCATENATE(SUM('Раздел 4'!K26:K26),"=",0)</f>
        <v>0=0</v>
      </c>
      <c r="F505" s="225"/>
    </row>
    <row r="506" spans="1:6" s="120" customFormat="1" ht="38.25">
      <c r="A506" s="238">
        <f>IF((SUM('Раздел 4'!L26:L26)=0),"","Неверно!")</f>
      </c>
      <c r="B506" s="240" t="s">
        <v>602</v>
      </c>
      <c r="C506" s="241" t="s">
        <v>603</v>
      </c>
      <c r="D506" s="241" t="s">
        <v>604</v>
      </c>
      <c r="E506" s="241" t="str">
        <f>CONCATENATE(SUM('Раздел 4'!L26:L26),"=",0)</f>
        <v>0=0</v>
      </c>
      <c r="F506" s="225"/>
    </row>
    <row r="507" spans="1:6" s="120" customFormat="1" ht="38.25">
      <c r="A507" s="238">
        <f>IF((SUM('Раздел 4'!M26:M26)=0),"","Неверно!")</f>
      </c>
      <c r="B507" s="240" t="s">
        <v>602</v>
      </c>
      <c r="C507" s="241" t="s">
        <v>603</v>
      </c>
      <c r="D507" s="241" t="s">
        <v>604</v>
      </c>
      <c r="E507" s="241" t="str">
        <f>CONCATENATE(SUM('Раздел 4'!M26:M26),"=",0)</f>
        <v>0=0</v>
      </c>
      <c r="F507" s="225"/>
    </row>
    <row r="508" spans="1:6" s="120" customFormat="1" ht="38.25">
      <c r="A508" s="238">
        <f>IF((SUM('Раздел 4'!N26:N26)=0),"","Неверно!")</f>
      </c>
      <c r="B508" s="240" t="s">
        <v>602</v>
      </c>
      <c r="C508" s="241" t="s">
        <v>603</v>
      </c>
      <c r="D508" s="241" t="s">
        <v>604</v>
      </c>
      <c r="E508" s="241" t="str">
        <f>CONCATENATE(SUM('Раздел 4'!N26:N26),"=",0)</f>
        <v>0=0</v>
      </c>
      <c r="F508" s="225"/>
    </row>
    <row r="509" spans="1:6" s="120" customFormat="1" ht="38.25">
      <c r="A509" s="238">
        <f>IF((SUM('Раздел 4'!O26:O26)=0),"","Неверно!")</f>
      </c>
      <c r="B509" s="240" t="s">
        <v>602</v>
      </c>
      <c r="C509" s="241" t="s">
        <v>603</v>
      </c>
      <c r="D509" s="241" t="s">
        <v>604</v>
      </c>
      <c r="E509" s="241" t="str">
        <f>CONCATENATE(SUM('Раздел 4'!O26:O26),"=",0)</f>
        <v>0=0</v>
      </c>
      <c r="F509" s="225"/>
    </row>
    <row r="510" spans="1:6" s="120" customFormat="1" ht="38.25">
      <c r="A510" s="238">
        <f>IF((SUM('Раздел 4'!P26:P26)=0),"","Неверно!")</f>
      </c>
      <c r="B510" s="240" t="s">
        <v>602</v>
      </c>
      <c r="C510" s="241" t="s">
        <v>603</v>
      </c>
      <c r="D510" s="241" t="s">
        <v>604</v>
      </c>
      <c r="E510" s="241" t="str">
        <f>CONCATENATE(SUM('Раздел 4'!P26:P26),"=",0)</f>
        <v>0=0</v>
      </c>
      <c r="F510" s="225"/>
    </row>
    <row r="511" spans="1:6" s="120" customFormat="1" ht="38.25">
      <c r="A511" s="238">
        <f>IF((SUM('Раздел 4'!Q26:Q26)=0),"","Неверно!")</f>
      </c>
      <c r="B511" s="240" t="s">
        <v>602</v>
      </c>
      <c r="C511" s="241" t="s">
        <v>603</v>
      </c>
      <c r="D511" s="241" t="s">
        <v>604</v>
      </c>
      <c r="E511" s="241" t="str">
        <f>CONCATENATE(SUM('Раздел 4'!Q26:Q26),"=",0)</f>
        <v>0=0</v>
      </c>
      <c r="F511" s="225"/>
    </row>
    <row r="512" spans="1:6" s="120" customFormat="1" ht="38.25">
      <c r="A512" s="238">
        <f>IF((SUM('Раздел 4'!R26:R26)=0),"","Неверно!")</f>
      </c>
      <c r="B512" s="240" t="s">
        <v>602</v>
      </c>
      <c r="C512" s="241" t="s">
        <v>603</v>
      </c>
      <c r="D512" s="241" t="s">
        <v>604</v>
      </c>
      <c r="E512" s="241" t="str">
        <f>CONCATENATE(SUM('Раздел 4'!R26:R26),"=",0)</f>
        <v>0=0</v>
      </c>
      <c r="F512" s="225"/>
    </row>
    <row r="513" spans="1:6" s="120" customFormat="1" ht="38.25">
      <c r="A513" s="238">
        <f>IF((SUM('Раздел 4'!S26:S26)=0),"","Неверно!")</f>
      </c>
      <c r="B513" s="240" t="s">
        <v>602</v>
      </c>
      <c r="C513" s="241" t="s">
        <v>603</v>
      </c>
      <c r="D513" s="241" t="s">
        <v>604</v>
      </c>
      <c r="E513" s="241" t="str">
        <f>CONCATENATE(SUM('Раздел 4'!S26:S26),"=",0)</f>
        <v>0=0</v>
      </c>
      <c r="F513" s="225"/>
    </row>
    <row r="514" spans="1:6" s="120" customFormat="1" ht="38.25">
      <c r="A514" s="238">
        <f>IF((SUM('Раздел 4'!T26:T26)=0),"","Неверно!")</f>
      </c>
      <c r="B514" s="240" t="s">
        <v>602</v>
      </c>
      <c r="C514" s="241" t="s">
        <v>603</v>
      </c>
      <c r="D514" s="241" t="s">
        <v>604</v>
      </c>
      <c r="E514" s="241" t="str">
        <f>CONCATENATE(SUM('Раздел 4'!T26:T26),"=",0)</f>
        <v>0=0</v>
      </c>
      <c r="F514" s="225"/>
    </row>
    <row r="515" spans="1:6" s="120" customFormat="1" ht="38.25">
      <c r="A515" s="238">
        <f>IF((SUM('Раздел 4'!U26:U26)=0),"","Неверно!")</f>
      </c>
      <c r="B515" s="240" t="s">
        <v>602</v>
      </c>
      <c r="C515" s="241" t="s">
        <v>603</v>
      </c>
      <c r="D515" s="241" t="s">
        <v>604</v>
      </c>
      <c r="E515" s="241" t="str">
        <f>CONCATENATE(SUM('Раздел 4'!U26:U26),"=",0)</f>
        <v>0=0</v>
      </c>
      <c r="F515" s="225"/>
    </row>
    <row r="516" spans="1:6" s="120" customFormat="1" ht="38.25">
      <c r="A516" s="238">
        <f>IF((SUM('Раздел 4'!V26:V26)=0),"","Неверно!")</f>
      </c>
      <c r="B516" s="240" t="s">
        <v>602</v>
      </c>
      <c r="C516" s="241" t="s">
        <v>603</v>
      </c>
      <c r="D516" s="241" t="s">
        <v>604</v>
      </c>
      <c r="E516" s="241" t="str">
        <f>CONCATENATE(SUM('Раздел 4'!V26:V26),"=",0)</f>
        <v>0=0</v>
      </c>
      <c r="F516" s="225"/>
    </row>
    <row r="517" spans="1:6" s="120" customFormat="1" ht="38.25">
      <c r="A517" s="238">
        <f>IF((SUM('Раздел 4'!W26:W26)=0),"","Неверно!")</f>
      </c>
      <c r="B517" s="240" t="s">
        <v>602</v>
      </c>
      <c r="C517" s="241" t="s">
        <v>603</v>
      </c>
      <c r="D517" s="241" t="s">
        <v>604</v>
      </c>
      <c r="E517" s="241" t="str">
        <f>CONCATENATE(SUM('Раздел 4'!W26:W26),"=",0)</f>
        <v>0=0</v>
      </c>
      <c r="F517" s="225"/>
    </row>
    <row r="518" spans="1:6" s="120" customFormat="1" ht="38.25">
      <c r="A518" s="238">
        <f>IF((SUM('Раздел 4'!X26:X26)=0),"","Неверно!")</f>
      </c>
      <c r="B518" s="240" t="s">
        <v>602</v>
      </c>
      <c r="C518" s="241" t="s">
        <v>603</v>
      </c>
      <c r="D518" s="241" t="s">
        <v>604</v>
      </c>
      <c r="E518" s="241" t="str">
        <f>CONCATENATE(SUM('Раздел 4'!X26:X26),"=",0)</f>
        <v>0=0</v>
      </c>
      <c r="F518" s="225"/>
    </row>
    <row r="519" spans="1:6" s="120" customFormat="1" ht="38.25">
      <c r="A519" s="238">
        <f>IF((SUM('Раздел 4'!Y26:Y26)=0),"","Неверно!")</f>
      </c>
      <c r="B519" s="240" t="s">
        <v>602</v>
      </c>
      <c r="C519" s="241" t="s">
        <v>603</v>
      </c>
      <c r="D519" s="241" t="s">
        <v>604</v>
      </c>
      <c r="E519" s="241" t="str">
        <f>CONCATENATE(SUM('Раздел 4'!Y26:Y26),"=",0)</f>
        <v>0=0</v>
      </c>
      <c r="F519" s="225"/>
    </row>
    <row r="520" spans="1:6" s="120" customFormat="1" ht="38.25">
      <c r="A520" s="238">
        <f>IF((SUM('Раздел 4'!Z26:Z26)=0),"","Неверно!")</f>
      </c>
      <c r="B520" s="240" t="s">
        <v>602</v>
      </c>
      <c r="C520" s="241" t="s">
        <v>603</v>
      </c>
      <c r="D520" s="241" t="s">
        <v>604</v>
      </c>
      <c r="E520" s="241" t="str">
        <f>CONCATENATE(SUM('Раздел 4'!Z26:Z26),"=",0)</f>
        <v>0=0</v>
      </c>
      <c r="F520" s="225"/>
    </row>
    <row r="521" spans="1:6" s="120" customFormat="1" ht="38.25">
      <c r="A521" s="238">
        <f>IF((SUM('Разделы 1, 2, 3'!J10:J10)&lt;=SUM('Разделы 1, 2, 3'!I10:I10)),"","Неверно!")</f>
      </c>
      <c r="B521" s="240" t="s">
        <v>605</v>
      </c>
      <c r="C521" s="241" t="s">
        <v>606</v>
      </c>
      <c r="D521" s="241" t="s">
        <v>377</v>
      </c>
      <c r="E521" s="241" t="str">
        <f>CONCATENATE(SUM('Разделы 1, 2, 3'!J10:J10),"&lt;=",SUM('Разделы 1, 2, 3'!I10:I10))</f>
        <v>0&lt;=8</v>
      </c>
      <c r="F521" s="225"/>
    </row>
    <row r="522" spans="1:6" s="120" customFormat="1" ht="38.25">
      <c r="A522" s="238">
        <f>IF((SUM('Разделы 1, 2, 3'!J11:J11)&lt;=SUM('Разделы 1, 2, 3'!I11:I11)),"","Неверно!")</f>
      </c>
      <c r="B522" s="240" t="s">
        <v>605</v>
      </c>
      <c r="C522" s="241" t="s">
        <v>606</v>
      </c>
      <c r="D522" s="241" t="s">
        <v>377</v>
      </c>
      <c r="E522" s="241" t="str">
        <f>CONCATENATE(SUM('Разделы 1, 2, 3'!J11:J11),"&lt;=",SUM('Разделы 1, 2, 3'!I11:I11))</f>
        <v>0&lt;=334</v>
      </c>
      <c r="F522" s="225"/>
    </row>
    <row r="523" spans="1:6" s="120" customFormat="1" ht="38.25">
      <c r="A523" s="238">
        <f>IF((SUM('Разделы 1, 2, 3'!J12:J12)&lt;=SUM('Разделы 1, 2, 3'!I12:I12)),"","Неверно!")</f>
      </c>
      <c r="B523" s="240" t="s">
        <v>605</v>
      </c>
      <c r="C523" s="241" t="s">
        <v>606</v>
      </c>
      <c r="D523" s="241" t="s">
        <v>377</v>
      </c>
      <c r="E523" s="241" t="str">
        <f>CONCATENATE(SUM('Разделы 1, 2, 3'!J12:J12),"&lt;=",SUM('Разделы 1, 2, 3'!I12:I12))</f>
        <v>0&lt;=525</v>
      </c>
      <c r="F523" s="225"/>
    </row>
    <row r="524" spans="1:6" s="120" customFormat="1" ht="38.25">
      <c r="A524" s="238">
        <f>IF((SUM('Разделы 1, 2, 3'!J13:J13)&lt;=SUM('Разделы 1, 2, 3'!I13:I13)),"","Неверно!")</f>
      </c>
      <c r="B524" s="240" t="s">
        <v>605</v>
      </c>
      <c r="C524" s="241" t="s">
        <v>606</v>
      </c>
      <c r="D524" s="241" t="s">
        <v>377</v>
      </c>
      <c r="E524" s="241" t="str">
        <f>CONCATENATE(SUM('Разделы 1, 2, 3'!J13:J13),"&lt;=",SUM('Разделы 1, 2, 3'!I13:I13))</f>
        <v>0&lt;=1300</v>
      </c>
      <c r="F524" s="225"/>
    </row>
    <row r="525" spans="1:6" s="120" customFormat="1" ht="38.25">
      <c r="A525" s="238">
        <f>IF((SUM('Разделы 1, 2, 3'!J9:J9)&lt;=SUM('Разделы 1, 2, 3'!I9:I9)),"","Неверно!")</f>
      </c>
      <c r="B525" s="240" t="s">
        <v>605</v>
      </c>
      <c r="C525" s="241" t="s">
        <v>606</v>
      </c>
      <c r="D525" s="241" t="s">
        <v>377</v>
      </c>
      <c r="E525" s="241" t="str">
        <f>CONCATENATE(SUM('Разделы 1, 2, 3'!J9:J9),"&lt;=",SUM('Разделы 1, 2, 3'!I9:I9))</f>
        <v>0&lt;=433</v>
      </c>
      <c r="F525" s="225"/>
    </row>
    <row r="526" spans="1:6" s="120" customFormat="1" ht="38.25">
      <c r="A526" s="238">
        <f>IF((SUM('Разделы 5, 6, 7, 8'!E24:E24)&lt;=SUM('Раздел 4'!AJ42:AJ43)),"","Неверно!")</f>
      </c>
      <c r="B526" s="240" t="s">
        <v>607</v>
      </c>
      <c r="C526" s="241" t="s">
        <v>608</v>
      </c>
      <c r="D526" s="241" t="s">
        <v>609</v>
      </c>
      <c r="E526" s="241" t="str">
        <f>CONCATENATE(SUM('Разделы 5, 6, 7, 8'!E24:E24),"&lt;=",SUM('Раздел 4'!AJ42:AJ43))</f>
        <v>0&lt;=1</v>
      </c>
      <c r="F526" s="225"/>
    </row>
    <row r="527" spans="1:6" s="120" customFormat="1" ht="38.25">
      <c r="A527" s="238">
        <f>IF((SUM('Разделы 1, 2, 3'!C21:C22)=SUM('Разделы 1, 2, 3'!C23:C23)),"","Неверно!")</f>
      </c>
      <c r="B527" s="240" t="s">
        <v>610</v>
      </c>
      <c r="C527" s="241" t="s">
        <v>611</v>
      </c>
      <c r="D527" s="241" t="s">
        <v>389</v>
      </c>
      <c r="E527" s="241" t="str">
        <f>CONCATENATE(SUM('Разделы 1, 2, 3'!C21:C22),"=",SUM('Разделы 1, 2, 3'!C23:C23))</f>
        <v>1469=1469</v>
      </c>
      <c r="F527" s="225"/>
    </row>
    <row r="528" spans="1:6" s="120" customFormat="1" ht="38.25">
      <c r="A528" s="238">
        <f>IF((SUM('Разделы 1, 2, 3'!D21:D22)=SUM('Разделы 1, 2, 3'!D23:D23)),"","Неверно!")</f>
      </c>
      <c r="B528" s="240" t="s">
        <v>610</v>
      </c>
      <c r="C528" s="241" t="s">
        <v>611</v>
      </c>
      <c r="D528" s="241" t="s">
        <v>389</v>
      </c>
      <c r="E528" s="241" t="str">
        <f>CONCATENATE(SUM('Разделы 1, 2, 3'!D21:D22),"=",SUM('Разделы 1, 2, 3'!D23:D23))</f>
        <v>494=494</v>
      </c>
      <c r="F528" s="225"/>
    </row>
    <row r="529" spans="1:6" s="120" customFormat="1" ht="38.25">
      <c r="A529" s="238">
        <f>IF((SUM('Разделы 1, 2, 3'!E21:E22)=SUM('Разделы 1, 2, 3'!E23:E23)),"","Неверно!")</f>
      </c>
      <c r="B529" s="240" t="s">
        <v>610</v>
      </c>
      <c r="C529" s="241" t="s">
        <v>611</v>
      </c>
      <c r="D529" s="241" t="s">
        <v>389</v>
      </c>
      <c r="E529" s="241" t="str">
        <f>CONCATENATE(SUM('Разделы 1, 2, 3'!E21:E22),"=",SUM('Разделы 1, 2, 3'!E23:E23))</f>
        <v>6=6</v>
      </c>
      <c r="F529" s="225"/>
    </row>
    <row r="530" spans="1:6" s="120" customFormat="1" ht="38.25">
      <c r="A530" s="238">
        <f>IF((SUM('Разделы 1, 2, 3'!F21:F22)=SUM('Разделы 1, 2, 3'!F23:F23)),"","Неверно!")</f>
      </c>
      <c r="B530" s="240" t="s">
        <v>610</v>
      </c>
      <c r="C530" s="241" t="s">
        <v>611</v>
      </c>
      <c r="D530" s="241" t="s">
        <v>389</v>
      </c>
      <c r="E530" s="241" t="str">
        <f>CONCATENATE(SUM('Разделы 1, 2, 3'!F21:F22),"=",SUM('Разделы 1, 2, 3'!F23:F23))</f>
        <v>0=0</v>
      </c>
      <c r="F530" s="225"/>
    </row>
    <row r="531" spans="1:6" s="120" customFormat="1" ht="38.25">
      <c r="A531" s="238">
        <f>IF((SUM('Разделы 1, 2, 3'!G21:G22)=SUM('Разделы 1, 2, 3'!G23:G23)),"","Неверно!")</f>
      </c>
      <c r="B531" s="240" t="s">
        <v>610</v>
      </c>
      <c r="C531" s="241" t="s">
        <v>611</v>
      </c>
      <c r="D531" s="241" t="s">
        <v>389</v>
      </c>
      <c r="E531" s="241" t="str">
        <f>CONCATENATE(SUM('Разделы 1, 2, 3'!G21:G22),"=",SUM('Разделы 1, 2, 3'!G23:G23))</f>
        <v>0=0</v>
      </c>
      <c r="F531" s="225"/>
    </row>
    <row r="532" spans="1:6" s="120" customFormat="1" ht="38.25">
      <c r="A532" s="238">
        <f>IF((SUM('Разделы 1, 2, 3'!H21:H22)=SUM('Разделы 1, 2, 3'!H23:H23)),"","Неверно!")</f>
      </c>
      <c r="B532" s="240" t="s">
        <v>610</v>
      </c>
      <c r="C532" s="241" t="s">
        <v>611</v>
      </c>
      <c r="D532" s="241" t="s">
        <v>389</v>
      </c>
      <c r="E532" s="241" t="str">
        <f>CONCATENATE(SUM('Разделы 1, 2, 3'!H21:H22),"=",SUM('Разделы 1, 2, 3'!H23:H23))</f>
        <v>10=10</v>
      </c>
      <c r="F532" s="225"/>
    </row>
    <row r="533" spans="1:6" s="120" customFormat="1" ht="38.25">
      <c r="A533" s="238">
        <f>IF((SUM('Разделы 1, 2, 3'!I21:I22)=SUM('Разделы 1, 2, 3'!I23:I23)),"","Неверно!")</f>
      </c>
      <c r="B533" s="240" t="s">
        <v>610</v>
      </c>
      <c r="C533" s="241" t="s">
        <v>611</v>
      </c>
      <c r="D533" s="241" t="s">
        <v>389</v>
      </c>
      <c r="E533" s="241" t="str">
        <f>CONCATENATE(SUM('Разделы 1, 2, 3'!I21:I22),"=",SUM('Разделы 1, 2, 3'!I23:I23))</f>
        <v>6=6</v>
      </c>
      <c r="F533" s="225"/>
    </row>
    <row r="534" spans="1:6" s="120" customFormat="1" ht="38.25">
      <c r="A534" s="238">
        <f>IF((SUM('Разделы 1, 2, 3'!J21:J22)=SUM('Разделы 1, 2, 3'!J23:J23)),"","Неверно!")</f>
      </c>
      <c r="B534" s="240" t="s">
        <v>610</v>
      </c>
      <c r="C534" s="241" t="s">
        <v>611</v>
      </c>
      <c r="D534" s="241" t="s">
        <v>389</v>
      </c>
      <c r="E534" s="241" t="str">
        <f>CONCATENATE(SUM('Разделы 1, 2, 3'!J21:J22),"=",SUM('Разделы 1, 2, 3'!J23:J23))</f>
        <v>19=19</v>
      </c>
      <c r="F534" s="225"/>
    </row>
    <row r="535" spans="1:6" s="120" customFormat="1" ht="38.25">
      <c r="A535" s="238">
        <f>IF((SUM('Разделы 1, 2, 3'!K21:K22)=SUM('Разделы 1, 2, 3'!K23:K23)),"","Неверно!")</f>
      </c>
      <c r="B535" s="240" t="s">
        <v>610</v>
      </c>
      <c r="C535" s="241" t="s">
        <v>611</v>
      </c>
      <c r="D535" s="241" t="s">
        <v>389</v>
      </c>
      <c r="E535" s="241" t="str">
        <f>CONCATENATE(SUM('Разделы 1, 2, 3'!K21:K22),"=",SUM('Разделы 1, 2, 3'!K23:K23))</f>
        <v>203=203</v>
      </c>
      <c r="F535" s="225"/>
    </row>
    <row r="536" spans="1:6" s="120" customFormat="1" ht="38.25">
      <c r="A536" s="238">
        <f>IF((SUM('Разделы 1, 2, 3'!L21:L22)=SUM('Разделы 1, 2, 3'!L23:L23)),"","Неверно!")</f>
      </c>
      <c r="B536" s="240" t="s">
        <v>610</v>
      </c>
      <c r="C536" s="241" t="s">
        <v>611</v>
      </c>
      <c r="D536" s="241" t="s">
        <v>389</v>
      </c>
      <c r="E536" s="241" t="str">
        <f>CONCATENATE(SUM('Разделы 1, 2, 3'!L21:L22),"=",SUM('Разделы 1, 2, 3'!L23:L23))</f>
        <v>731=731</v>
      </c>
      <c r="F536" s="225"/>
    </row>
    <row r="537" spans="1:6" s="120" customFormat="1" ht="38.25">
      <c r="A537" s="238">
        <f>IF((SUM('Разделы 5, 6, 7, 8'!O10:O10)&gt;=SUM('Разделы 5, 6, 7, 8'!P10:Q10)),"","Неверно!")</f>
      </c>
      <c r="B537" s="240" t="s">
        <v>612</v>
      </c>
      <c r="C537" s="241" t="s">
        <v>613</v>
      </c>
      <c r="D537" s="241" t="s">
        <v>396</v>
      </c>
      <c r="E537" s="241" t="str">
        <f>CONCATENATE(SUM('Разделы 5, 6, 7, 8'!O10:O10),"&gt;=",SUM('Разделы 5, 6, 7, 8'!P10:Q10))</f>
        <v>1&gt;=0</v>
      </c>
      <c r="F537" s="225"/>
    </row>
    <row r="538" spans="1:6" s="120" customFormat="1" ht="38.25">
      <c r="A538" s="238">
        <f>IF((SUM('Разделы 5, 6, 7, 8'!O11:O11)&gt;=SUM('Разделы 5, 6, 7, 8'!P11:Q11)),"","Неверно!")</f>
      </c>
      <c r="B538" s="240" t="s">
        <v>612</v>
      </c>
      <c r="C538" s="241" t="s">
        <v>613</v>
      </c>
      <c r="D538" s="241" t="s">
        <v>396</v>
      </c>
      <c r="E538" s="241" t="str">
        <f>CONCATENATE(SUM('Разделы 5, 6, 7, 8'!O11:O11),"&gt;=",SUM('Разделы 5, 6, 7, 8'!P11:Q11))</f>
        <v>3&gt;=0</v>
      </c>
      <c r="F538" s="225"/>
    </row>
    <row r="539" spans="1:6" s="120" customFormat="1" ht="38.25">
      <c r="A539" s="238">
        <f>IF((SUM('Разделы 5, 6, 7, 8'!O12:O12)&gt;=SUM('Разделы 5, 6, 7, 8'!P12:Q12)),"","Неверно!")</f>
      </c>
      <c r="B539" s="240" t="s">
        <v>612</v>
      </c>
      <c r="C539" s="241" t="s">
        <v>613</v>
      </c>
      <c r="D539" s="241" t="s">
        <v>396</v>
      </c>
      <c r="E539" s="241" t="str">
        <f>CONCATENATE(SUM('Разделы 5, 6, 7, 8'!O12:O12),"&gt;=",SUM('Разделы 5, 6, 7, 8'!P12:Q12))</f>
        <v>0&gt;=0</v>
      </c>
      <c r="F539" s="225"/>
    </row>
    <row r="540" spans="1:6" s="120" customFormat="1" ht="38.25">
      <c r="A540" s="238">
        <f>IF((SUM('Разделы 5, 6, 7, 8'!O13:O13)&gt;=SUM('Разделы 5, 6, 7, 8'!P13:Q13)),"","Неверно!")</f>
      </c>
      <c r="B540" s="240" t="s">
        <v>612</v>
      </c>
      <c r="C540" s="241" t="s">
        <v>613</v>
      </c>
      <c r="D540" s="241" t="s">
        <v>396</v>
      </c>
      <c r="E540" s="241" t="str">
        <f>CONCATENATE(SUM('Разделы 5, 6, 7, 8'!O13:O13),"&gt;=",SUM('Разделы 5, 6, 7, 8'!P13:Q13))</f>
        <v>1&gt;=0</v>
      </c>
      <c r="F540" s="225"/>
    </row>
    <row r="541" spans="1:6" s="120" customFormat="1" ht="38.25">
      <c r="A541" s="238">
        <f>IF((SUM('Разделы 5, 6, 7, 8'!O14:O14)&gt;=SUM('Разделы 5, 6, 7, 8'!P14:Q14)),"","Неверно!")</f>
      </c>
      <c r="B541" s="240" t="s">
        <v>612</v>
      </c>
      <c r="C541" s="241" t="s">
        <v>613</v>
      </c>
      <c r="D541" s="241" t="s">
        <v>396</v>
      </c>
      <c r="E541" s="241" t="str">
        <f>CONCATENATE(SUM('Разделы 5, 6, 7, 8'!O14:O14),"&gt;=",SUM('Разделы 5, 6, 7, 8'!P14:Q14))</f>
        <v>0&gt;=0</v>
      </c>
      <c r="F541" s="225"/>
    </row>
    <row r="542" spans="1:6" s="120" customFormat="1" ht="38.25">
      <c r="A542" s="238">
        <f>IF((SUM('Разделы 5, 6, 7, 8'!O15:O15)&gt;=SUM('Разделы 5, 6, 7, 8'!P15:Q15)),"","Неверно!")</f>
      </c>
      <c r="B542" s="240" t="s">
        <v>612</v>
      </c>
      <c r="C542" s="241" t="s">
        <v>613</v>
      </c>
      <c r="D542" s="241" t="s">
        <v>396</v>
      </c>
      <c r="E542" s="241" t="str">
        <f>CONCATENATE(SUM('Разделы 5, 6, 7, 8'!O15:O15),"&gt;=",SUM('Разделы 5, 6, 7, 8'!P15:Q15))</f>
        <v>5&gt;=0</v>
      </c>
      <c r="F542" s="225"/>
    </row>
    <row r="543" spans="1:6" s="120" customFormat="1" ht="38.25">
      <c r="A543" s="238">
        <f>IF((SUM('Разделы 5, 6, 7, 8'!O16:O16)&gt;=SUM('Разделы 5, 6, 7, 8'!P16:Q16)),"","Неверно!")</f>
      </c>
      <c r="B543" s="240" t="s">
        <v>612</v>
      </c>
      <c r="C543" s="241" t="s">
        <v>613</v>
      </c>
      <c r="D543" s="241" t="s">
        <v>396</v>
      </c>
      <c r="E543" s="241" t="str">
        <f>CONCATENATE(SUM('Разделы 5, 6, 7, 8'!O16:O16),"&gt;=",SUM('Разделы 5, 6, 7, 8'!P16:Q16))</f>
        <v>0&gt;=0</v>
      </c>
      <c r="F543" s="225"/>
    </row>
    <row r="544" spans="1:6" s="120" customFormat="1" ht="38.25">
      <c r="A544" s="238">
        <f>IF((SUM('Разделы 5, 6, 7, 8'!O17:O17)&gt;=SUM('Разделы 5, 6, 7, 8'!P17:Q17)),"","Неверно!")</f>
      </c>
      <c r="B544" s="240" t="s">
        <v>612</v>
      </c>
      <c r="C544" s="241" t="s">
        <v>613</v>
      </c>
      <c r="D544" s="241" t="s">
        <v>396</v>
      </c>
      <c r="E544" s="241" t="str">
        <f>CONCATENATE(SUM('Разделы 5, 6, 7, 8'!O17:O17),"&gt;=",SUM('Разделы 5, 6, 7, 8'!P17:Q17))</f>
        <v>0&gt;=0</v>
      </c>
      <c r="F544" s="225"/>
    </row>
    <row r="545" spans="1:6" s="120" customFormat="1" ht="38.25">
      <c r="A545" s="238">
        <f>IF((SUM('Разделы 5, 6, 7, 8'!O18:O18)&gt;=SUM('Разделы 5, 6, 7, 8'!P18:Q18)),"","Неверно!")</f>
      </c>
      <c r="B545" s="240" t="s">
        <v>612</v>
      </c>
      <c r="C545" s="241" t="s">
        <v>613</v>
      </c>
      <c r="D545" s="241" t="s">
        <v>396</v>
      </c>
      <c r="E545" s="241" t="str">
        <f>CONCATENATE(SUM('Разделы 5, 6, 7, 8'!O18:O18),"&gt;=",SUM('Разделы 5, 6, 7, 8'!P18:Q18))</f>
        <v>0&gt;=0</v>
      </c>
      <c r="F545" s="225"/>
    </row>
    <row r="546" spans="1:6" s="120" customFormat="1" ht="38.25">
      <c r="A546" s="238">
        <f>IF((SUM('Разделы 5, 6, 7, 8'!O9:O9)&gt;=SUM('Разделы 5, 6, 7, 8'!P9:Q9)),"","Неверно!")</f>
      </c>
      <c r="B546" s="240" t="s">
        <v>612</v>
      </c>
      <c r="C546" s="241" t="s">
        <v>613</v>
      </c>
      <c r="D546" s="241" t="s">
        <v>396</v>
      </c>
      <c r="E546" s="241" t="str">
        <f>CONCATENATE(SUM('Разделы 5, 6, 7, 8'!O9:O9),"&gt;=",SUM('Разделы 5, 6, 7, 8'!P9:Q9))</f>
        <v>5&gt;=0</v>
      </c>
      <c r="F546" s="225"/>
    </row>
    <row r="547" spans="1:6" s="120" customFormat="1" ht="38.25">
      <c r="A547" s="238">
        <f>IF((SUM('Разделы 5, 6, 7, 8'!J16:J16)&lt;=SUM('Разделы 5, 6, 7, 8'!J9:J9)),"","Неверно!")</f>
      </c>
      <c r="B547" s="240" t="s">
        <v>614</v>
      </c>
      <c r="C547" s="241" t="s">
        <v>555</v>
      </c>
      <c r="D547" s="241" t="s">
        <v>404</v>
      </c>
      <c r="E547" s="241" t="str">
        <f>CONCATENATE(SUM('Разделы 5, 6, 7, 8'!J16:J16),"&lt;=",SUM('Разделы 5, 6, 7, 8'!J9:J9))</f>
        <v>0&lt;=52</v>
      </c>
      <c r="F547" s="225"/>
    </row>
    <row r="548" spans="1:6" s="120" customFormat="1" ht="38.25">
      <c r="A548" s="238">
        <f>IF((SUM('Разделы 5, 6, 7, 8'!K16:K16)&lt;=SUM('Разделы 5, 6, 7, 8'!K9:K9)),"","Неверно!")</f>
      </c>
      <c r="B548" s="240" t="s">
        <v>614</v>
      </c>
      <c r="C548" s="241" t="s">
        <v>555</v>
      </c>
      <c r="D548" s="241" t="s">
        <v>404</v>
      </c>
      <c r="E548" s="241" t="str">
        <f>CONCATENATE(SUM('Разделы 5, 6, 7, 8'!K16:K16),"&lt;=",SUM('Разделы 5, 6, 7, 8'!K9:K9))</f>
        <v>0&lt;=2</v>
      </c>
      <c r="F548" s="225"/>
    </row>
    <row r="549" spans="1:6" s="120" customFormat="1" ht="38.25">
      <c r="A549" s="238">
        <f>IF((SUM('Разделы 5, 6, 7, 8'!L16:L16)&lt;=SUM('Разделы 5, 6, 7, 8'!L9:L9)),"","Неверно!")</f>
      </c>
      <c r="B549" s="240" t="s">
        <v>614</v>
      </c>
      <c r="C549" s="241" t="s">
        <v>555</v>
      </c>
      <c r="D549" s="241" t="s">
        <v>404</v>
      </c>
      <c r="E549" s="241" t="str">
        <f>CONCATENATE(SUM('Разделы 5, 6, 7, 8'!L16:L16),"&lt;=",SUM('Разделы 5, 6, 7, 8'!L9:L9))</f>
        <v>0&lt;=1</v>
      </c>
      <c r="F549" s="225"/>
    </row>
    <row r="550" spans="1:6" s="120" customFormat="1" ht="38.25">
      <c r="A550" s="238">
        <f>IF((SUM('Разделы 5, 6, 7, 8'!M16:M16)&lt;=SUM('Разделы 5, 6, 7, 8'!M9:M9)),"","Неверно!")</f>
      </c>
      <c r="B550" s="240" t="s">
        <v>614</v>
      </c>
      <c r="C550" s="241" t="s">
        <v>555</v>
      </c>
      <c r="D550" s="241" t="s">
        <v>404</v>
      </c>
      <c r="E550" s="241" t="str">
        <f>CONCATENATE(SUM('Разделы 5, 6, 7, 8'!M16:M16),"&lt;=",SUM('Разделы 5, 6, 7, 8'!M9:M9))</f>
        <v>0&lt;=0</v>
      </c>
      <c r="F550" s="225"/>
    </row>
    <row r="551" spans="1:6" s="120" customFormat="1" ht="38.25">
      <c r="A551" s="238">
        <f>IF((SUM('Разделы 5, 6, 7, 8'!N16:N16)&lt;=SUM('Разделы 5, 6, 7, 8'!N9:N9)),"","Неверно!")</f>
      </c>
      <c r="B551" s="240" t="s">
        <v>614</v>
      </c>
      <c r="C551" s="241" t="s">
        <v>555</v>
      </c>
      <c r="D551" s="241" t="s">
        <v>404</v>
      </c>
      <c r="E551" s="241" t="str">
        <f>CONCATENATE(SUM('Разделы 5, 6, 7, 8'!N16:N16),"&lt;=",SUM('Разделы 5, 6, 7, 8'!N9:N9))</f>
        <v>0&lt;=0</v>
      </c>
      <c r="F551" s="225"/>
    </row>
    <row r="552" spans="1:6" s="120" customFormat="1" ht="38.25">
      <c r="A552" s="238">
        <f>IF((SUM('Разделы 5, 6, 7, 8'!O16:O16)&lt;=SUM('Разделы 5, 6, 7, 8'!O9:O9)),"","Неверно!")</f>
      </c>
      <c r="B552" s="240" t="s">
        <v>614</v>
      </c>
      <c r="C552" s="241" t="s">
        <v>555</v>
      </c>
      <c r="D552" s="241" t="s">
        <v>404</v>
      </c>
      <c r="E552" s="241" t="str">
        <f>CONCATENATE(SUM('Разделы 5, 6, 7, 8'!O16:O16),"&lt;=",SUM('Разделы 5, 6, 7, 8'!O9:O9))</f>
        <v>0&lt;=5</v>
      </c>
      <c r="F552" s="225"/>
    </row>
    <row r="553" spans="1:6" s="120" customFormat="1" ht="38.25">
      <c r="A553" s="238">
        <f>IF((SUM('Разделы 5, 6, 7, 8'!P16:P16)&lt;=SUM('Разделы 5, 6, 7, 8'!P9:P9)),"","Неверно!")</f>
      </c>
      <c r="B553" s="240" t="s">
        <v>614</v>
      </c>
      <c r="C553" s="241" t="s">
        <v>555</v>
      </c>
      <c r="D553" s="241" t="s">
        <v>404</v>
      </c>
      <c r="E553" s="241" t="str">
        <f>CONCATENATE(SUM('Разделы 5, 6, 7, 8'!P16:P16),"&lt;=",SUM('Разделы 5, 6, 7, 8'!P9:P9))</f>
        <v>0&lt;=0</v>
      </c>
      <c r="F553" s="225"/>
    </row>
    <row r="554" spans="1:6" s="120" customFormat="1" ht="38.25">
      <c r="A554" s="238">
        <f>IF((SUM('Разделы 5, 6, 7, 8'!Q16:Q16)&lt;=SUM('Разделы 5, 6, 7, 8'!Q9:Q9)),"","Неверно!")</f>
      </c>
      <c r="B554" s="240" t="s">
        <v>614</v>
      </c>
      <c r="C554" s="241" t="s">
        <v>555</v>
      </c>
      <c r="D554" s="241" t="s">
        <v>404</v>
      </c>
      <c r="E554" s="241" t="str">
        <f>CONCATENATE(SUM('Разделы 5, 6, 7, 8'!Q16:Q16),"&lt;=",SUM('Разделы 5, 6, 7, 8'!Q9:Q9))</f>
        <v>0&lt;=0</v>
      </c>
      <c r="F554" s="225"/>
    </row>
    <row r="555" spans="1:6" s="120" customFormat="1" ht="38.25">
      <c r="A555" s="238">
        <f>IF((SUM('Разделы 5, 6, 7, 8'!R16:R16)&lt;=SUM('Разделы 5, 6, 7, 8'!R9:R9)),"","Неверно!")</f>
      </c>
      <c r="B555" s="240" t="s">
        <v>614</v>
      </c>
      <c r="C555" s="241" t="s">
        <v>555</v>
      </c>
      <c r="D555" s="241" t="s">
        <v>404</v>
      </c>
      <c r="E555" s="241" t="str">
        <f>CONCATENATE(SUM('Разделы 5, 6, 7, 8'!R16:R16),"&lt;=",SUM('Разделы 5, 6, 7, 8'!R9:R9))</f>
        <v>0&lt;=0</v>
      </c>
      <c r="F555" s="225"/>
    </row>
    <row r="556" spans="1:6" s="120" customFormat="1" ht="38.25">
      <c r="A556" s="238">
        <f>IF((SUM('Разделы 5, 6, 7, 8'!S16:S16)&lt;=SUM('Разделы 5, 6, 7, 8'!S9:S9)),"","Неверно!")</f>
      </c>
      <c r="B556" s="240" t="s">
        <v>614</v>
      </c>
      <c r="C556" s="241" t="s">
        <v>555</v>
      </c>
      <c r="D556" s="241" t="s">
        <v>404</v>
      </c>
      <c r="E556" s="241" t="str">
        <f>CONCATENATE(SUM('Разделы 5, 6, 7, 8'!S16:S16),"&lt;=",SUM('Разделы 5, 6, 7, 8'!S9:S9))</f>
        <v>0&lt;=0</v>
      </c>
      <c r="F556" s="225"/>
    </row>
    <row r="557" spans="1:6" s="120" customFormat="1" ht="38.25">
      <c r="A557" s="238">
        <f>IF((SUM('Разделы 1, 2, 3'!C31:C31)=SUM('Разделы 1, 2, 3'!D31:G31)),"","Неверно!")</f>
      </c>
      <c r="B557" s="240" t="s">
        <v>615</v>
      </c>
      <c r="C557" s="241" t="s">
        <v>616</v>
      </c>
      <c r="D557" s="241" t="s">
        <v>392</v>
      </c>
      <c r="E557" s="241" t="str">
        <f>CONCATENATE(SUM('Разделы 1, 2, 3'!C31:C31),"=",SUM('Разделы 1, 2, 3'!D31:G31))</f>
        <v>79=79</v>
      </c>
      <c r="F557" s="225"/>
    </row>
    <row r="558" spans="1:6" s="120" customFormat="1" ht="38.25">
      <c r="A558" s="238">
        <f>IF((SUM('Разделы 5, 6, 7, 8'!J35:J35)&lt;=SUM('Разделы 5, 6, 7, 8'!J27:J27)),"","Неверно!")</f>
      </c>
      <c r="B558" s="240" t="s">
        <v>617</v>
      </c>
      <c r="C558" s="241" t="s">
        <v>618</v>
      </c>
      <c r="D558" s="241" t="s">
        <v>403</v>
      </c>
      <c r="E558" s="241" t="str">
        <f>CONCATENATE(SUM('Разделы 5, 6, 7, 8'!J35:J35),"&lt;=",SUM('Разделы 5, 6, 7, 8'!J27:J27))</f>
        <v>0&lt;=145</v>
      </c>
      <c r="F558" s="225"/>
    </row>
    <row r="559" spans="1:6" s="120" customFormat="1" ht="38.25">
      <c r="A559" s="238">
        <f>IF((SUM('Разделы 5, 6, 7, 8'!K35:K35)&lt;=SUM('Разделы 5, 6, 7, 8'!K27:K27)),"","Неверно!")</f>
      </c>
      <c r="B559" s="240" t="s">
        <v>617</v>
      </c>
      <c r="C559" s="241" t="s">
        <v>618</v>
      </c>
      <c r="D559" s="241" t="s">
        <v>403</v>
      </c>
      <c r="E559" s="241" t="str">
        <f>CONCATENATE(SUM('Разделы 5, 6, 7, 8'!K35:K35),"&lt;=",SUM('Разделы 5, 6, 7, 8'!K27:K27))</f>
        <v>0&lt;=5</v>
      </c>
      <c r="F559" s="225"/>
    </row>
    <row r="560" spans="1:6" s="120" customFormat="1" ht="38.25">
      <c r="A560" s="238">
        <f>IF((SUM('Разделы 5, 6, 7, 8'!L35:L35)&lt;=SUM('Разделы 5, 6, 7, 8'!L27:L27)),"","Неверно!")</f>
      </c>
      <c r="B560" s="240" t="s">
        <v>617</v>
      </c>
      <c r="C560" s="241" t="s">
        <v>618</v>
      </c>
      <c r="D560" s="241" t="s">
        <v>403</v>
      </c>
      <c r="E560" s="241" t="str">
        <f>CONCATENATE(SUM('Разделы 5, 6, 7, 8'!L35:L35),"&lt;=",SUM('Разделы 5, 6, 7, 8'!L27:L27))</f>
        <v>0&lt;=4</v>
      </c>
      <c r="F560" s="225"/>
    </row>
    <row r="561" spans="1:6" s="120" customFormat="1" ht="38.25">
      <c r="A561" s="238">
        <f>IF((SUM('Разделы 5, 6, 7, 8'!M35:M35)&lt;=SUM('Разделы 5, 6, 7, 8'!M27:M27)),"","Неверно!")</f>
      </c>
      <c r="B561" s="240" t="s">
        <v>617</v>
      </c>
      <c r="C561" s="241" t="s">
        <v>618</v>
      </c>
      <c r="D561" s="241" t="s">
        <v>403</v>
      </c>
      <c r="E561" s="241" t="str">
        <f>CONCATENATE(SUM('Разделы 5, 6, 7, 8'!M35:M35),"&lt;=",SUM('Разделы 5, 6, 7, 8'!M27:M27))</f>
        <v>0&lt;=0</v>
      </c>
      <c r="F561" s="225"/>
    </row>
    <row r="562" spans="1:6" s="120" customFormat="1" ht="38.25">
      <c r="A562" s="238">
        <f>IF((SUM('Разделы 5, 6, 7, 8'!N35:N35)&lt;=SUM('Разделы 5, 6, 7, 8'!N27:N27)),"","Неверно!")</f>
      </c>
      <c r="B562" s="240" t="s">
        <v>617</v>
      </c>
      <c r="C562" s="241" t="s">
        <v>618</v>
      </c>
      <c r="D562" s="241" t="s">
        <v>403</v>
      </c>
      <c r="E562" s="241" t="str">
        <f>CONCATENATE(SUM('Разделы 5, 6, 7, 8'!N35:N35),"&lt;=",SUM('Разделы 5, 6, 7, 8'!N27:N27))</f>
        <v>0&lt;=3</v>
      </c>
      <c r="F562" s="225"/>
    </row>
    <row r="563" spans="1:6" s="120" customFormat="1" ht="38.25">
      <c r="A563" s="238">
        <f>IF((SUM('Разделы 5, 6, 7, 8'!O35:O35)&lt;=SUM('Разделы 5, 6, 7, 8'!O27:O27)),"","Неверно!")</f>
      </c>
      <c r="B563" s="240" t="s">
        <v>617</v>
      </c>
      <c r="C563" s="241" t="s">
        <v>618</v>
      </c>
      <c r="D563" s="241" t="s">
        <v>403</v>
      </c>
      <c r="E563" s="241" t="str">
        <f>CONCATENATE(SUM('Разделы 5, 6, 7, 8'!O35:O35),"&lt;=",SUM('Разделы 5, 6, 7, 8'!O27:O27))</f>
        <v>0&lt;=1</v>
      </c>
      <c r="F563" s="225"/>
    </row>
    <row r="564" spans="1:6" s="120" customFormat="1" ht="38.25">
      <c r="A564" s="238">
        <f>IF((SUM('Разделы 5, 6, 7, 8'!P35:P35)&lt;=SUM('Разделы 5, 6, 7, 8'!P27:P27)),"","Неверно!")</f>
      </c>
      <c r="B564" s="240" t="s">
        <v>617</v>
      </c>
      <c r="C564" s="241" t="s">
        <v>618</v>
      </c>
      <c r="D564" s="241" t="s">
        <v>403</v>
      </c>
      <c r="E564" s="241" t="str">
        <f>CONCATENATE(SUM('Разделы 5, 6, 7, 8'!P35:P35),"&lt;=",SUM('Разделы 5, 6, 7, 8'!P27:P27))</f>
        <v>0&lt;=0</v>
      </c>
      <c r="F564" s="225"/>
    </row>
    <row r="565" spans="1:6" s="120" customFormat="1" ht="38.25">
      <c r="A565" s="238">
        <f>IF((SUM('Разделы 5, 6, 7, 8'!Q35:Q35)&lt;=SUM('Разделы 5, 6, 7, 8'!Q27:Q27)),"","Неверно!")</f>
      </c>
      <c r="B565" s="240" t="s">
        <v>617</v>
      </c>
      <c r="C565" s="241" t="s">
        <v>618</v>
      </c>
      <c r="D565" s="241" t="s">
        <v>403</v>
      </c>
      <c r="E565" s="241" t="str">
        <f>CONCATENATE(SUM('Разделы 5, 6, 7, 8'!Q35:Q35),"&lt;=",SUM('Разделы 5, 6, 7, 8'!Q27:Q27))</f>
        <v>0&lt;=0</v>
      </c>
      <c r="F565" s="225"/>
    </row>
    <row r="566" spans="1:6" s="120" customFormat="1" ht="38.25">
      <c r="A566" s="238">
        <f>IF((SUM('Разделы 5, 6, 7, 8'!R35:R35)&lt;=SUM('Разделы 5, 6, 7, 8'!R27:R27)),"","Неверно!")</f>
      </c>
      <c r="B566" s="240" t="s">
        <v>617</v>
      </c>
      <c r="C566" s="241" t="s">
        <v>618</v>
      </c>
      <c r="D566" s="241" t="s">
        <v>403</v>
      </c>
      <c r="E566" s="241" t="str">
        <f>CONCATENATE(SUM('Разделы 5, 6, 7, 8'!R35:R35),"&lt;=",SUM('Разделы 5, 6, 7, 8'!R27:R27))</f>
        <v>0&lt;=0</v>
      </c>
      <c r="F566" s="225"/>
    </row>
    <row r="567" spans="1:6" s="120" customFormat="1" ht="38.25">
      <c r="A567" s="238">
        <f>IF((SUM('Разделы 5, 6, 7, 8'!S35:S35)&lt;=SUM('Разделы 5, 6, 7, 8'!S27:S27)),"","Неверно!")</f>
      </c>
      <c r="B567" s="240" t="s">
        <v>617</v>
      </c>
      <c r="C567" s="241" t="s">
        <v>618</v>
      </c>
      <c r="D567" s="241" t="s">
        <v>403</v>
      </c>
      <c r="E567" s="241" t="str">
        <f>CONCATENATE(SUM('Разделы 5, 6, 7, 8'!S35:S35),"&lt;=",SUM('Разделы 5, 6, 7, 8'!S27:S27))</f>
        <v>0&lt;=0</v>
      </c>
      <c r="F567" s="225"/>
    </row>
    <row r="568" spans="1:6" s="120" customFormat="1" ht="38.25">
      <c r="A568" s="238">
        <f>IF((SUM('Раздел 4'!AA53:AA53)&lt;=SUM('Раздел 4'!AA45:AA45)),"","Неверно!")</f>
      </c>
      <c r="B568" s="240" t="s">
        <v>619</v>
      </c>
      <c r="C568" s="241" t="s">
        <v>620</v>
      </c>
      <c r="D568" s="241" t="s">
        <v>621</v>
      </c>
      <c r="E568" s="241" t="str">
        <f>CONCATENATE(SUM('Раздел 4'!AA53:AA53),"&lt;=",SUM('Раздел 4'!AA45:AA45))</f>
        <v>0&lt;=0</v>
      </c>
      <c r="F568" s="225"/>
    </row>
    <row r="569" spans="1:6" s="120" customFormat="1" ht="38.25">
      <c r="A569" s="238">
        <f>IF((SUM('Раздел 4'!AB53:AB53)&lt;=SUM('Раздел 4'!AB45:AB45)),"","Неверно!")</f>
      </c>
      <c r="B569" s="240" t="s">
        <v>619</v>
      </c>
      <c r="C569" s="241" t="s">
        <v>620</v>
      </c>
      <c r="D569" s="241" t="s">
        <v>621</v>
      </c>
      <c r="E569" s="241" t="str">
        <f>CONCATENATE(SUM('Раздел 4'!AB53:AB53),"&lt;=",SUM('Раздел 4'!AB45:AB45))</f>
        <v>0&lt;=0</v>
      </c>
      <c r="F569" s="225"/>
    </row>
    <row r="570" spans="1:6" s="120" customFormat="1" ht="38.25">
      <c r="A570" s="238">
        <f>IF((SUM('Раздел 4'!AC53:AC53)&lt;=SUM('Раздел 4'!AC45:AC45)),"","Неверно!")</f>
      </c>
      <c r="B570" s="240" t="s">
        <v>619</v>
      </c>
      <c r="C570" s="241" t="s">
        <v>620</v>
      </c>
      <c r="D570" s="241" t="s">
        <v>621</v>
      </c>
      <c r="E570" s="241" t="str">
        <f>CONCATENATE(SUM('Раздел 4'!AC53:AC53),"&lt;=",SUM('Раздел 4'!AC45:AC45))</f>
        <v>0&lt;=0</v>
      </c>
      <c r="F570" s="225"/>
    </row>
    <row r="571" spans="1:6" s="120" customFormat="1" ht="38.25">
      <c r="A571" s="238">
        <f>IF((SUM('Раздел 4'!AD53:AD53)&lt;=SUM('Раздел 4'!AD45:AD45)),"","Неверно!")</f>
      </c>
      <c r="B571" s="240" t="s">
        <v>619</v>
      </c>
      <c r="C571" s="241" t="s">
        <v>620</v>
      </c>
      <c r="D571" s="241" t="s">
        <v>621</v>
      </c>
      <c r="E571" s="241" t="str">
        <f>CONCATENATE(SUM('Раздел 4'!AD53:AD53),"&lt;=",SUM('Раздел 4'!AD45:AD45))</f>
        <v>0&lt;=0</v>
      </c>
      <c r="F571" s="225"/>
    </row>
    <row r="572" spans="1:6" s="120" customFormat="1" ht="38.25">
      <c r="A572" s="238">
        <f>IF((SUM('Раздел 4'!AE53:AE53)&lt;=SUM('Раздел 4'!AE45:AE45)),"","Неверно!")</f>
      </c>
      <c r="B572" s="240" t="s">
        <v>619</v>
      </c>
      <c r="C572" s="241" t="s">
        <v>620</v>
      </c>
      <c r="D572" s="241" t="s">
        <v>621</v>
      </c>
      <c r="E572" s="241" t="str">
        <f>CONCATENATE(SUM('Раздел 4'!AE53:AE53),"&lt;=",SUM('Раздел 4'!AE45:AE45))</f>
        <v>0&lt;=1</v>
      </c>
      <c r="F572" s="225"/>
    </row>
    <row r="573" spans="1:6" s="120" customFormat="1" ht="38.25">
      <c r="A573" s="238">
        <f>IF((SUM('Раздел 4'!AF53:AF53)&lt;=SUM('Раздел 4'!AF45:AF45)),"","Неверно!")</f>
      </c>
      <c r="B573" s="240" t="s">
        <v>619</v>
      </c>
      <c r="C573" s="241" t="s">
        <v>620</v>
      </c>
      <c r="D573" s="241" t="s">
        <v>621</v>
      </c>
      <c r="E573" s="241" t="str">
        <f>CONCATENATE(SUM('Раздел 4'!AF53:AF53),"&lt;=",SUM('Раздел 4'!AF45:AF45))</f>
        <v>0&lt;=1</v>
      </c>
      <c r="F573" s="225"/>
    </row>
    <row r="574" spans="1:6" s="120" customFormat="1" ht="38.25">
      <c r="A574" s="238">
        <f>IF((SUM('Раздел 4'!AG53:AG53)&lt;=SUM('Раздел 4'!AG45:AG45)),"","Неверно!")</f>
      </c>
      <c r="B574" s="240" t="s">
        <v>619</v>
      </c>
      <c r="C574" s="241" t="s">
        <v>620</v>
      </c>
      <c r="D574" s="241" t="s">
        <v>621</v>
      </c>
      <c r="E574" s="241" t="str">
        <f>CONCATENATE(SUM('Раздел 4'!AG53:AG53),"&lt;=",SUM('Раздел 4'!AG45:AG45))</f>
        <v>0&lt;=3</v>
      </c>
      <c r="F574" s="225"/>
    </row>
    <row r="575" spans="1:6" s="120" customFormat="1" ht="38.25">
      <c r="A575" s="238">
        <f>IF((SUM('Раздел 4'!AH53:AH53)&lt;=SUM('Раздел 4'!AH45:AH45)),"","Неверно!")</f>
      </c>
      <c r="B575" s="240" t="s">
        <v>619</v>
      </c>
      <c r="C575" s="241" t="s">
        <v>620</v>
      </c>
      <c r="D575" s="241" t="s">
        <v>621</v>
      </c>
      <c r="E575" s="241" t="str">
        <f>CONCATENATE(SUM('Раздел 4'!AH53:AH53),"&lt;=",SUM('Раздел 4'!AH45:AH45))</f>
        <v>0&lt;=15</v>
      </c>
      <c r="F575" s="225"/>
    </row>
    <row r="576" spans="1:6" s="120" customFormat="1" ht="38.25">
      <c r="A576" s="238">
        <f>IF((SUM('Раздел 4'!AI53:AI53)&lt;=SUM('Раздел 4'!AI45:AI45)),"","Неверно!")</f>
      </c>
      <c r="B576" s="240" t="s">
        <v>619</v>
      </c>
      <c r="C576" s="241" t="s">
        <v>620</v>
      </c>
      <c r="D576" s="241" t="s">
        <v>621</v>
      </c>
      <c r="E576" s="241" t="str">
        <f>CONCATENATE(SUM('Раздел 4'!AI53:AI53),"&lt;=",SUM('Раздел 4'!AI45:AI45))</f>
        <v>0&lt;=99</v>
      </c>
      <c r="F576" s="225"/>
    </row>
    <row r="577" spans="1:6" s="120" customFormat="1" ht="38.25">
      <c r="A577" s="238">
        <f>IF((SUM('Раздел 4'!AJ53:AJ53)&lt;=SUM('Раздел 4'!AJ45:AJ45)),"","Неверно!")</f>
      </c>
      <c r="B577" s="240" t="s">
        <v>619</v>
      </c>
      <c r="C577" s="241" t="s">
        <v>620</v>
      </c>
      <c r="D577" s="241" t="s">
        <v>621</v>
      </c>
      <c r="E577" s="241" t="str">
        <f>CONCATENATE(SUM('Раздел 4'!AJ53:AJ53),"&lt;=",SUM('Раздел 4'!AJ45:AJ45))</f>
        <v>0&lt;=52</v>
      </c>
      <c r="F577" s="225"/>
    </row>
    <row r="578" spans="1:6" s="120" customFormat="1" ht="38.25">
      <c r="A578" s="238">
        <f>IF((SUM('Раздел 4'!AK53:AK53)&lt;=SUM('Раздел 4'!AK45:AK45)),"","Неверно!")</f>
      </c>
      <c r="B578" s="240" t="s">
        <v>619</v>
      </c>
      <c r="C578" s="241" t="s">
        <v>620</v>
      </c>
      <c r="D578" s="241" t="s">
        <v>621</v>
      </c>
      <c r="E578" s="241" t="str">
        <f>CONCATENATE(SUM('Раздел 4'!AK53:AK53),"&lt;=",SUM('Раздел 4'!AK45:AK45))</f>
        <v>0&lt;=1</v>
      </c>
      <c r="F578" s="225"/>
    </row>
    <row r="579" spans="1:6" s="120" customFormat="1" ht="38.25">
      <c r="A579" s="238">
        <f>IF((SUM('Раздел 4'!AL53:AL53)&lt;=SUM('Раздел 4'!AL45:AL45)),"","Неверно!")</f>
      </c>
      <c r="B579" s="240" t="s">
        <v>619</v>
      </c>
      <c r="C579" s="241" t="s">
        <v>620</v>
      </c>
      <c r="D579" s="241" t="s">
        <v>621</v>
      </c>
      <c r="E579" s="241" t="str">
        <f>CONCATENATE(SUM('Раздел 4'!AL53:AL53),"&lt;=",SUM('Раздел 4'!AL45:AL45))</f>
        <v>0&lt;=433</v>
      </c>
      <c r="F579" s="225"/>
    </row>
    <row r="580" spans="1:6" s="120" customFormat="1" ht="38.25">
      <c r="A580" s="238">
        <f>IF((SUM('Раздел 4'!AM53:AM53)&lt;=SUM('Раздел 4'!AM45:AM45)),"","Неверно!")</f>
      </c>
      <c r="B580" s="240" t="s">
        <v>619</v>
      </c>
      <c r="C580" s="241" t="s">
        <v>620</v>
      </c>
      <c r="D580" s="241" t="s">
        <v>621</v>
      </c>
      <c r="E580" s="241" t="str">
        <f>CONCATENATE(SUM('Раздел 4'!AM53:AM53),"&lt;=",SUM('Раздел 4'!AM45:AM45))</f>
        <v>0&lt;=810</v>
      </c>
      <c r="F580" s="225"/>
    </row>
    <row r="581" spans="1:6" s="120" customFormat="1" ht="38.25">
      <c r="A581" s="238">
        <f>IF((SUM('Раздел 4'!AN53:AN53)&lt;=SUM('Раздел 4'!AN45:AN45)),"","Неверно!")</f>
      </c>
      <c r="B581" s="240" t="s">
        <v>619</v>
      </c>
      <c r="C581" s="241" t="s">
        <v>620</v>
      </c>
      <c r="D581" s="241" t="s">
        <v>621</v>
      </c>
      <c r="E581" s="241" t="str">
        <f>CONCATENATE(SUM('Раздел 4'!AN53:AN53),"&lt;=",SUM('Раздел 4'!AN45:AN45))</f>
        <v>0&lt;=1469</v>
      </c>
      <c r="F581" s="225"/>
    </row>
    <row r="582" spans="1:6" s="120" customFormat="1" ht="38.25">
      <c r="A582" s="238">
        <f>IF((SUM('Раздел 4'!AO53:AO53)&lt;=SUM('Раздел 4'!AO45:AO45)),"","Неверно!")</f>
      </c>
      <c r="B582" s="240" t="s">
        <v>619</v>
      </c>
      <c r="C582" s="241" t="s">
        <v>620</v>
      </c>
      <c r="D582" s="241" t="s">
        <v>621</v>
      </c>
      <c r="E582" s="241" t="str">
        <f>CONCATENATE(SUM('Раздел 4'!AO53:AO53),"&lt;=",SUM('Раздел 4'!AO45:AO45))</f>
        <v>0&lt;=1</v>
      </c>
      <c r="F582" s="225"/>
    </row>
    <row r="583" spans="1:6" s="120" customFormat="1" ht="38.25">
      <c r="A583" s="238">
        <f>IF((SUM('Раздел 4'!AP53:AP53)&lt;=SUM('Раздел 4'!AP45:AP45)),"","Неверно!")</f>
      </c>
      <c r="B583" s="240" t="s">
        <v>619</v>
      </c>
      <c r="C583" s="241" t="s">
        <v>620</v>
      </c>
      <c r="D583" s="241" t="s">
        <v>621</v>
      </c>
      <c r="E583" s="241" t="str">
        <f>CONCATENATE(SUM('Раздел 4'!AP53:AP53),"&lt;=",SUM('Раздел 4'!AP45:AP45))</f>
        <v>0&lt;=18</v>
      </c>
      <c r="F583" s="225"/>
    </row>
    <row r="584" spans="1:6" s="120" customFormat="1" ht="38.25">
      <c r="A584" s="238">
        <f>IF((SUM('Раздел 4'!AQ53:AQ53)&lt;=SUM('Раздел 4'!AQ45:AQ45)),"","Неверно!")</f>
      </c>
      <c r="B584" s="240" t="s">
        <v>619</v>
      </c>
      <c r="C584" s="241" t="s">
        <v>620</v>
      </c>
      <c r="D584" s="241" t="s">
        <v>621</v>
      </c>
      <c r="E584" s="241" t="str">
        <f>CONCATENATE(SUM('Раздел 4'!AQ53:AQ53),"&lt;=",SUM('Раздел 4'!AQ45:AQ45))</f>
        <v>0&lt;=5</v>
      </c>
      <c r="F584" s="225"/>
    </row>
    <row r="585" spans="1:6" s="120" customFormat="1" ht="38.25">
      <c r="A585" s="238">
        <f>IF((SUM('Раздел 4'!AR53:AR53)&lt;=SUM('Раздел 4'!AR45:AR45)),"","Неверно!")</f>
      </c>
      <c r="B585" s="240" t="s">
        <v>619</v>
      </c>
      <c r="C585" s="241" t="s">
        <v>620</v>
      </c>
      <c r="D585" s="241" t="s">
        <v>621</v>
      </c>
      <c r="E585" s="241" t="str">
        <f>CONCATENATE(SUM('Раздел 4'!AR53:AR53),"&lt;=",SUM('Раздел 4'!AR45:AR45))</f>
        <v>0&lt;=31</v>
      </c>
      <c r="F585" s="225"/>
    </row>
    <row r="586" spans="1:6" s="120" customFormat="1" ht="38.25">
      <c r="A586" s="238">
        <f>IF((SUM('Раздел 4'!AS53:AS53)&lt;=SUM('Раздел 4'!AS45:AS45)),"","Неверно!")</f>
      </c>
      <c r="B586" s="240" t="s">
        <v>619</v>
      </c>
      <c r="C586" s="241" t="s">
        <v>620</v>
      </c>
      <c r="D586" s="241" t="s">
        <v>621</v>
      </c>
      <c r="E586" s="241" t="str">
        <f>CONCATENATE(SUM('Раздел 4'!AS53:AS53),"&lt;=",SUM('Раздел 4'!AS45:AS45))</f>
        <v>0&lt;=174</v>
      </c>
      <c r="F586" s="225"/>
    </row>
    <row r="587" spans="1:6" s="120" customFormat="1" ht="38.25">
      <c r="A587" s="238">
        <f>IF((SUM('Раздел 4'!F53:F53)&lt;=SUM('Раздел 4'!F45:F45)),"","Неверно!")</f>
      </c>
      <c r="B587" s="240" t="s">
        <v>619</v>
      </c>
      <c r="C587" s="241" t="s">
        <v>620</v>
      </c>
      <c r="D587" s="241" t="s">
        <v>621</v>
      </c>
      <c r="E587" s="241" t="str">
        <f>CONCATENATE(SUM('Раздел 4'!F53:F53),"&lt;=",SUM('Раздел 4'!F45:F45))</f>
        <v>0&lt;=516</v>
      </c>
      <c r="F587" s="225"/>
    </row>
    <row r="588" spans="1:6" s="120" customFormat="1" ht="38.25">
      <c r="A588" s="238">
        <f>IF((SUM('Раздел 4'!G53:G53)&lt;=SUM('Раздел 4'!G45:G45)),"","Неверно!")</f>
      </c>
      <c r="B588" s="240" t="s">
        <v>619</v>
      </c>
      <c r="C588" s="241" t="s">
        <v>620</v>
      </c>
      <c r="D588" s="241" t="s">
        <v>621</v>
      </c>
      <c r="E588" s="241" t="str">
        <f>CONCATENATE(SUM('Раздел 4'!G53:G53),"&lt;=",SUM('Раздел 4'!G45:G45))</f>
        <v>0&lt;=0</v>
      </c>
      <c r="F588" s="225"/>
    </row>
    <row r="589" spans="1:6" s="120" customFormat="1" ht="38.25">
      <c r="A589" s="238">
        <f>IF((SUM('Раздел 4'!H53:H53)&lt;=SUM('Раздел 4'!H45:H45)),"","Неверно!")</f>
      </c>
      <c r="B589" s="240" t="s">
        <v>619</v>
      </c>
      <c r="C589" s="241" t="s">
        <v>620</v>
      </c>
      <c r="D589" s="241" t="s">
        <v>621</v>
      </c>
      <c r="E589" s="241" t="str">
        <f>CONCATENATE(SUM('Раздел 4'!H53:H53),"&lt;=",SUM('Раздел 4'!H45:H45))</f>
        <v>0&lt;=8</v>
      </c>
      <c r="F589" s="225"/>
    </row>
    <row r="590" spans="1:6" s="120" customFormat="1" ht="38.25">
      <c r="A590" s="238">
        <f>IF((SUM('Раздел 4'!I53:I53)&lt;=SUM('Раздел 4'!I45:I45)),"","Неверно!")</f>
      </c>
      <c r="B590" s="240" t="s">
        <v>619</v>
      </c>
      <c r="C590" s="241" t="s">
        <v>620</v>
      </c>
      <c r="D590" s="241" t="s">
        <v>621</v>
      </c>
      <c r="E590" s="241" t="str">
        <f>CONCATENATE(SUM('Раздел 4'!I53:I53),"&lt;=",SUM('Раздел 4'!I45:I45))</f>
        <v>0&lt;=0</v>
      </c>
      <c r="F590" s="225"/>
    </row>
    <row r="591" spans="1:6" s="120" customFormat="1" ht="38.25">
      <c r="A591" s="238">
        <f>IF((SUM('Раздел 4'!J53:J53)&lt;=SUM('Раздел 4'!J45:J45)),"","Неверно!")</f>
      </c>
      <c r="B591" s="240" t="s">
        <v>619</v>
      </c>
      <c r="C591" s="241" t="s">
        <v>620</v>
      </c>
      <c r="D591" s="241" t="s">
        <v>621</v>
      </c>
      <c r="E591" s="241" t="str">
        <f>CONCATENATE(SUM('Раздел 4'!J53:J53),"&lt;=",SUM('Раздел 4'!J45:J45))</f>
        <v>0&lt;=2</v>
      </c>
      <c r="F591" s="225"/>
    </row>
    <row r="592" spans="1:6" s="120" customFormat="1" ht="38.25">
      <c r="A592" s="238">
        <f>IF((SUM('Раздел 4'!K53:K53)&lt;=SUM('Раздел 4'!K45:K45)),"","Неверно!")</f>
      </c>
      <c r="B592" s="240" t="s">
        <v>619</v>
      </c>
      <c r="C592" s="241" t="s">
        <v>620</v>
      </c>
      <c r="D592" s="241" t="s">
        <v>621</v>
      </c>
      <c r="E592" s="241" t="str">
        <f>CONCATENATE(SUM('Раздел 4'!K53:K53),"&lt;=",SUM('Раздел 4'!K45:K45))</f>
        <v>0&lt;=0</v>
      </c>
      <c r="F592" s="225"/>
    </row>
    <row r="593" spans="1:6" s="120" customFormat="1" ht="38.25">
      <c r="A593" s="238">
        <f>IF((SUM('Раздел 4'!L53:L53)&lt;=SUM('Раздел 4'!L45:L45)),"","Неверно!")</f>
      </c>
      <c r="B593" s="240" t="s">
        <v>619</v>
      </c>
      <c r="C593" s="241" t="s">
        <v>620</v>
      </c>
      <c r="D593" s="241" t="s">
        <v>621</v>
      </c>
      <c r="E593" s="241" t="str">
        <f>CONCATENATE(SUM('Раздел 4'!L53:L53),"&lt;=",SUM('Раздел 4'!L45:L45))</f>
        <v>0&lt;=1</v>
      </c>
      <c r="F593" s="225"/>
    </row>
    <row r="594" spans="1:6" s="120" customFormat="1" ht="38.25">
      <c r="A594" s="238">
        <f>IF((SUM('Раздел 4'!M53:M53)&lt;=SUM('Раздел 4'!M45:M45)),"","Неверно!")</f>
      </c>
      <c r="B594" s="240" t="s">
        <v>619</v>
      </c>
      <c r="C594" s="241" t="s">
        <v>620</v>
      </c>
      <c r="D594" s="241" t="s">
        <v>621</v>
      </c>
      <c r="E594" s="241" t="str">
        <f>CONCATENATE(SUM('Раздел 4'!M53:M53),"&lt;=",SUM('Раздел 4'!M45:M45))</f>
        <v>0&lt;=0</v>
      </c>
      <c r="F594" s="225"/>
    </row>
    <row r="595" spans="1:6" s="120" customFormat="1" ht="38.25">
      <c r="A595" s="238">
        <f>IF((SUM('Раздел 4'!N53:N53)&lt;=SUM('Раздел 4'!N45:N45)),"","Неверно!")</f>
      </c>
      <c r="B595" s="240" t="s">
        <v>619</v>
      </c>
      <c r="C595" s="241" t="s">
        <v>620</v>
      </c>
      <c r="D595" s="241" t="s">
        <v>621</v>
      </c>
      <c r="E595" s="241" t="str">
        <f>CONCATENATE(SUM('Раздел 4'!N53:N53),"&lt;=",SUM('Раздел 4'!N45:N45))</f>
        <v>0&lt;=0</v>
      </c>
      <c r="F595" s="225"/>
    </row>
    <row r="596" spans="1:6" s="120" customFormat="1" ht="38.25">
      <c r="A596" s="238">
        <f>IF((SUM('Раздел 4'!O53:O53)&lt;=SUM('Раздел 4'!O45:O45)),"","Неверно!")</f>
      </c>
      <c r="B596" s="240" t="s">
        <v>619</v>
      </c>
      <c r="C596" s="241" t="s">
        <v>620</v>
      </c>
      <c r="D596" s="241" t="s">
        <v>621</v>
      </c>
      <c r="E596" s="241" t="str">
        <f>CONCATENATE(SUM('Раздел 4'!O53:O53),"&lt;=",SUM('Раздел 4'!O45:O45))</f>
        <v>0&lt;=0</v>
      </c>
      <c r="F596" s="225"/>
    </row>
    <row r="597" spans="1:6" s="120" customFormat="1" ht="38.25">
      <c r="A597" s="238">
        <f>IF((SUM('Раздел 4'!P53:P53)&lt;=SUM('Раздел 4'!P45:P45)),"","Неверно!")</f>
      </c>
      <c r="B597" s="240" t="s">
        <v>619</v>
      </c>
      <c r="C597" s="241" t="s">
        <v>620</v>
      </c>
      <c r="D597" s="241" t="s">
        <v>621</v>
      </c>
      <c r="E597" s="241" t="str">
        <f>CONCATENATE(SUM('Раздел 4'!P53:P53),"&lt;=",SUM('Раздел 4'!P45:P45))</f>
        <v>0&lt;=1</v>
      </c>
      <c r="F597" s="225"/>
    </row>
    <row r="598" spans="1:6" s="120" customFormat="1" ht="38.25">
      <c r="A598" s="238">
        <f>IF((SUM('Раздел 4'!Q53:Q53)&lt;=SUM('Раздел 4'!Q45:Q45)),"","Неверно!")</f>
      </c>
      <c r="B598" s="240" t="s">
        <v>619</v>
      </c>
      <c r="C598" s="241" t="s">
        <v>620</v>
      </c>
      <c r="D598" s="241" t="s">
        <v>621</v>
      </c>
      <c r="E598" s="241" t="str">
        <f>CONCATENATE(SUM('Раздел 4'!Q53:Q53),"&lt;=",SUM('Раздел 4'!Q45:Q45))</f>
        <v>0&lt;=12</v>
      </c>
      <c r="F598" s="225"/>
    </row>
    <row r="599" spans="1:6" s="120" customFormat="1" ht="38.25">
      <c r="A599" s="238">
        <f>IF((SUM('Раздел 4'!R53:R53)&lt;=SUM('Раздел 4'!R45:R45)),"","Неверно!")</f>
      </c>
      <c r="B599" s="240" t="s">
        <v>619</v>
      </c>
      <c r="C599" s="241" t="s">
        <v>620</v>
      </c>
      <c r="D599" s="241" t="s">
        <v>621</v>
      </c>
      <c r="E599" s="241" t="str">
        <f>CONCATENATE(SUM('Раздел 4'!R53:R53),"&lt;=",SUM('Раздел 4'!R45:R45))</f>
        <v>0&lt;=0</v>
      </c>
      <c r="F599" s="225"/>
    </row>
    <row r="600" spans="1:6" s="120" customFormat="1" ht="38.25">
      <c r="A600" s="238">
        <f>IF((SUM('Раздел 4'!S53:S53)&lt;=SUM('Раздел 4'!S45:S45)),"","Неверно!")</f>
      </c>
      <c r="B600" s="240" t="s">
        <v>619</v>
      </c>
      <c r="C600" s="241" t="s">
        <v>620</v>
      </c>
      <c r="D600" s="241" t="s">
        <v>621</v>
      </c>
      <c r="E600" s="241" t="str">
        <f>CONCATENATE(SUM('Раздел 4'!S53:S53),"&lt;=",SUM('Раздел 4'!S45:S45))</f>
        <v>0&lt;=4</v>
      </c>
      <c r="F600" s="225"/>
    </row>
    <row r="601" spans="1:6" s="120" customFormat="1" ht="38.25">
      <c r="A601" s="238">
        <f>IF((SUM('Раздел 4'!T53:T53)&lt;=SUM('Раздел 4'!T45:T45)),"","Неверно!")</f>
      </c>
      <c r="B601" s="240" t="s">
        <v>619</v>
      </c>
      <c r="C601" s="241" t="s">
        <v>620</v>
      </c>
      <c r="D601" s="241" t="s">
        <v>621</v>
      </c>
      <c r="E601" s="241" t="str">
        <f>CONCATENATE(SUM('Раздел 4'!T53:T53),"&lt;=",SUM('Раздел 4'!T45:T45))</f>
        <v>0&lt;=0</v>
      </c>
      <c r="F601" s="225"/>
    </row>
    <row r="602" spans="1:6" s="120" customFormat="1" ht="38.25">
      <c r="A602" s="238">
        <f>IF((SUM('Раздел 4'!U53:U53)&lt;=SUM('Раздел 4'!U45:U45)),"","Неверно!")</f>
      </c>
      <c r="B602" s="240" t="s">
        <v>619</v>
      </c>
      <c r="C602" s="241" t="s">
        <v>620</v>
      </c>
      <c r="D602" s="241" t="s">
        <v>621</v>
      </c>
      <c r="E602" s="241" t="str">
        <f>CONCATENATE(SUM('Раздел 4'!U53:U53),"&lt;=",SUM('Раздел 4'!U45:U45))</f>
        <v>0&lt;=38</v>
      </c>
      <c r="F602" s="225"/>
    </row>
    <row r="603" spans="1:6" s="120" customFormat="1" ht="38.25">
      <c r="A603" s="238">
        <f>IF((SUM('Раздел 4'!V53:V53)&lt;=SUM('Раздел 4'!V45:V45)),"","Неверно!")</f>
      </c>
      <c r="B603" s="240" t="s">
        <v>619</v>
      </c>
      <c r="C603" s="241" t="s">
        <v>620</v>
      </c>
      <c r="D603" s="241" t="s">
        <v>621</v>
      </c>
      <c r="E603" s="241" t="str">
        <f>CONCATENATE(SUM('Раздел 4'!V53:V53),"&lt;=",SUM('Раздел 4'!V45:V45))</f>
        <v>0&lt;=1</v>
      </c>
      <c r="F603" s="225"/>
    </row>
    <row r="604" spans="1:6" s="120" customFormat="1" ht="38.25">
      <c r="A604" s="238">
        <f>IF((SUM('Раздел 4'!W53:W53)&lt;=SUM('Раздел 4'!W45:W45)),"","Неверно!")</f>
      </c>
      <c r="B604" s="240" t="s">
        <v>619</v>
      </c>
      <c r="C604" s="241" t="s">
        <v>620</v>
      </c>
      <c r="D604" s="241" t="s">
        <v>621</v>
      </c>
      <c r="E604" s="241" t="str">
        <f>CONCATENATE(SUM('Раздел 4'!W53:W53),"&lt;=",SUM('Раздел 4'!W45:W45))</f>
        <v>0&lt;=43</v>
      </c>
      <c r="F604" s="225"/>
    </row>
    <row r="605" spans="1:6" s="120" customFormat="1" ht="38.25">
      <c r="A605" s="238">
        <f>IF((SUM('Раздел 4'!X53:X53)&lt;=SUM('Раздел 4'!X45:X45)),"","Неверно!")</f>
      </c>
      <c r="B605" s="240" t="s">
        <v>619</v>
      </c>
      <c r="C605" s="241" t="s">
        <v>620</v>
      </c>
      <c r="D605" s="241" t="s">
        <v>621</v>
      </c>
      <c r="E605" s="241" t="str">
        <f>CONCATENATE(SUM('Раздел 4'!X53:X53),"&lt;=",SUM('Раздел 4'!X45:X45))</f>
        <v>0&lt;=0</v>
      </c>
      <c r="F605" s="225"/>
    </row>
    <row r="606" spans="1:6" s="120" customFormat="1" ht="38.25">
      <c r="A606" s="238">
        <f>IF((SUM('Раздел 4'!Y53:Y53)&lt;=SUM('Раздел 4'!Y45:Y45)),"","Неверно!")</f>
      </c>
      <c r="B606" s="240" t="s">
        <v>619</v>
      </c>
      <c r="C606" s="241" t="s">
        <v>620</v>
      </c>
      <c r="D606" s="241" t="s">
        <v>621</v>
      </c>
      <c r="E606" s="241" t="str">
        <f>CONCATENATE(SUM('Раздел 4'!Y53:Y53),"&lt;=",SUM('Раздел 4'!Y45:Y45))</f>
        <v>0&lt;=0</v>
      </c>
      <c r="F606" s="225"/>
    </row>
    <row r="607" spans="1:6" s="120" customFormat="1" ht="38.25">
      <c r="A607" s="238">
        <f>IF((SUM('Раздел 4'!Z53:Z53)&lt;=SUM('Раздел 4'!Z45:Z45)),"","Неверно!")</f>
      </c>
      <c r="B607" s="240" t="s">
        <v>619</v>
      </c>
      <c r="C607" s="241" t="s">
        <v>620</v>
      </c>
      <c r="D607" s="241" t="s">
        <v>621</v>
      </c>
      <c r="E607" s="241" t="str">
        <f>CONCATENATE(SUM('Раздел 4'!Z53:Z53),"&lt;=",SUM('Раздел 4'!Z45:Z45))</f>
        <v>0&lt;=0</v>
      </c>
      <c r="F607" s="225"/>
    </row>
    <row r="608" spans="1:6" s="120" customFormat="1" ht="38.25">
      <c r="A608" s="238">
        <f>IF((SUM('Раздел 4'!AJ45:AJ45)&gt;=SUM('Раздел 4'!AJ54:AJ57)),"","Неверно!")</f>
      </c>
      <c r="B608" s="240" t="s">
        <v>622</v>
      </c>
      <c r="C608" s="241" t="s">
        <v>623</v>
      </c>
      <c r="D608" s="241" t="s">
        <v>624</v>
      </c>
      <c r="E608" s="241" t="str">
        <f>CONCATENATE(SUM('Раздел 4'!AJ45:AJ45),"&gt;=",SUM('Раздел 4'!AJ54:AJ57))</f>
        <v>52&gt;=49</v>
      </c>
      <c r="F608" s="225"/>
    </row>
    <row r="609" spans="1:6" s="120" customFormat="1" ht="38.25">
      <c r="A609" s="238">
        <f>IF((SUM('Разделы 1, 2, 3'!I10:I10)&gt;=SUM('Разделы 1, 2, 3'!M10:M10)),"","Неверно!")</f>
      </c>
      <c r="B609" s="240" t="s">
        <v>625</v>
      </c>
      <c r="C609" s="241" t="s">
        <v>626</v>
      </c>
      <c r="D609" s="241" t="s">
        <v>402</v>
      </c>
      <c r="E609" s="241" t="str">
        <f>CONCATENATE(SUM('Разделы 1, 2, 3'!I10:I10),"&gt;=",SUM('Разделы 1, 2, 3'!M10:M10))</f>
        <v>8&gt;=1</v>
      </c>
      <c r="F609" s="225"/>
    </row>
    <row r="610" spans="1:6" s="120" customFormat="1" ht="38.25">
      <c r="A610" s="238">
        <f>IF((SUM('Разделы 1, 2, 3'!I11:I11)&gt;=SUM('Разделы 1, 2, 3'!M11:M11)),"","Неверно!")</f>
      </c>
      <c r="B610" s="240" t="s">
        <v>625</v>
      </c>
      <c r="C610" s="241" t="s">
        <v>626</v>
      </c>
      <c r="D610" s="241" t="s">
        <v>402</v>
      </c>
      <c r="E610" s="241" t="str">
        <f>CONCATENATE(SUM('Разделы 1, 2, 3'!I11:I11),"&gt;=",SUM('Разделы 1, 2, 3'!M11:M11))</f>
        <v>334&gt;=1</v>
      </c>
      <c r="F610" s="225"/>
    </row>
    <row r="611" spans="1:6" s="120" customFormat="1" ht="38.25">
      <c r="A611" s="238">
        <f>IF((SUM('Разделы 1, 2, 3'!I12:I12)&gt;=SUM('Разделы 1, 2, 3'!M12:M12)),"","Неверно!")</f>
      </c>
      <c r="B611" s="240" t="s">
        <v>625</v>
      </c>
      <c r="C611" s="241" t="s">
        <v>626</v>
      </c>
      <c r="D611" s="241" t="s">
        <v>402</v>
      </c>
      <c r="E611" s="241" t="str">
        <f>CONCATENATE(SUM('Разделы 1, 2, 3'!I12:I12),"&gt;=",SUM('Разделы 1, 2, 3'!M12:M12))</f>
        <v>525&gt;=0</v>
      </c>
      <c r="F611" s="225"/>
    </row>
    <row r="612" spans="1:6" s="120" customFormat="1" ht="38.25">
      <c r="A612" s="238">
        <f>IF((SUM('Разделы 1, 2, 3'!I13:I13)&gt;=SUM('Разделы 1, 2, 3'!M13:M13)),"","Неверно!")</f>
      </c>
      <c r="B612" s="240" t="s">
        <v>625</v>
      </c>
      <c r="C612" s="241" t="s">
        <v>626</v>
      </c>
      <c r="D612" s="241" t="s">
        <v>402</v>
      </c>
      <c r="E612" s="241" t="str">
        <f>CONCATENATE(SUM('Разделы 1, 2, 3'!I13:I13),"&gt;=",SUM('Разделы 1, 2, 3'!M13:M13))</f>
        <v>1300&gt;=221</v>
      </c>
      <c r="F612" s="225"/>
    </row>
    <row r="613" spans="1:6" s="120" customFormat="1" ht="38.25">
      <c r="A613" s="238">
        <f>IF((SUM('Разделы 1, 2, 3'!I9:I9)&gt;=SUM('Разделы 1, 2, 3'!M9:M9)),"","Неверно!")</f>
      </c>
      <c r="B613" s="240" t="s">
        <v>625</v>
      </c>
      <c r="C613" s="241" t="s">
        <v>626</v>
      </c>
      <c r="D613" s="241" t="s">
        <v>402</v>
      </c>
      <c r="E613" s="241" t="str">
        <f>CONCATENATE(SUM('Разделы 1, 2, 3'!I9:I9),"&gt;=",SUM('Разделы 1, 2, 3'!M9:M9))</f>
        <v>433&gt;=219</v>
      </c>
      <c r="F613" s="225"/>
    </row>
    <row r="614" spans="1:6" s="120" customFormat="1" ht="38.25">
      <c r="A614" s="238">
        <f>IF((SUM('Разделы 5, 6, 7, 8'!M10:M10)&lt;=SUM('Разделы 5, 6, 7, 8'!J10:J10)),"","Неверно!")</f>
      </c>
      <c r="B614" s="240" t="s">
        <v>627</v>
      </c>
      <c r="C614" s="241" t="s">
        <v>628</v>
      </c>
      <c r="D614" s="241" t="s">
        <v>425</v>
      </c>
      <c r="E614" s="241" t="str">
        <f>CONCATENATE(SUM('Разделы 5, 6, 7, 8'!M10:M10),"&lt;=",SUM('Разделы 5, 6, 7, 8'!J10:J10))</f>
        <v>0&lt;=20</v>
      </c>
      <c r="F614" s="225"/>
    </row>
    <row r="615" spans="1:6" s="120" customFormat="1" ht="38.25">
      <c r="A615" s="238">
        <f>IF((SUM('Разделы 5, 6, 7, 8'!M11:M11)&lt;=SUM('Разделы 5, 6, 7, 8'!J11:J11)),"","Неверно!")</f>
      </c>
      <c r="B615" s="240" t="s">
        <v>627</v>
      </c>
      <c r="C615" s="241" t="s">
        <v>628</v>
      </c>
      <c r="D615" s="241" t="s">
        <v>425</v>
      </c>
      <c r="E615" s="241" t="str">
        <f>CONCATENATE(SUM('Разделы 5, 6, 7, 8'!M11:M11),"&lt;=",SUM('Разделы 5, 6, 7, 8'!J11:J11))</f>
        <v>0&lt;=22</v>
      </c>
      <c r="F615" s="225"/>
    </row>
    <row r="616" spans="1:6" s="120" customFormat="1" ht="38.25">
      <c r="A616" s="238">
        <f>IF((SUM('Разделы 5, 6, 7, 8'!M12:M12)&lt;=SUM('Разделы 5, 6, 7, 8'!J12:J12)),"","Неверно!")</f>
      </c>
      <c r="B616" s="240" t="s">
        <v>627</v>
      </c>
      <c r="C616" s="241" t="s">
        <v>628</v>
      </c>
      <c r="D616" s="241" t="s">
        <v>425</v>
      </c>
      <c r="E616" s="241" t="str">
        <f>CONCATENATE(SUM('Разделы 5, 6, 7, 8'!M12:M12),"&lt;=",SUM('Разделы 5, 6, 7, 8'!J12:J12))</f>
        <v>0&lt;=8</v>
      </c>
      <c r="F616" s="225"/>
    </row>
    <row r="617" spans="1:6" s="120" customFormat="1" ht="38.25">
      <c r="A617" s="238">
        <f>IF((SUM('Разделы 5, 6, 7, 8'!M13:M13)&lt;=SUM('Разделы 5, 6, 7, 8'!J13:J13)),"","Неверно!")</f>
      </c>
      <c r="B617" s="240" t="s">
        <v>627</v>
      </c>
      <c r="C617" s="241" t="s">
        <v>628</v>
      </c>
      <c r="D617" s="241" t="s">
        <v>425</v>
      </c>
      <c r="E617" s="241" t="str">
        <f>CONCATENATE(SUM('Разделы 5, 6, 7, 8'!M13:M13),"&lt;=",SUM('Разделы 5, 6, 7, 8'!J13:J13))</f>
        <v>0&lt;=2</v>
      </c>
      <c r="F617" s="225"/>
    </row>
    <row r="618" spans="1:6" s="120" customFormat="1" ht="38.25">
      <c r="A618" s="238">
        <f>IF((SUM('Разделы 5, 6, 7, 8'!M14:M14)&lt;=SUM('Разделы 5, 6, 7, 8'!J14:J14)),"","Неверно!")</f>
      </c>
      <c r="B618" s="240" t="s">
        <v>627</v>
      </c>
      <c r="C618" s="241" t="s">
        <v>628</v>
      </c>
      <c r="D618" s="241" t="s">
        <v>425</v>
      </c>
      <c r="E618" s="241" t="str">
        <f>CONCATENATE(SUM('Разделы 5, 6, 7, 8'!M14:M14),"&lt;=",SUM('Разделы 5, 6, 7, 8'!J14:J14))</f>
        <v>0&lt;=0</v>
      </c>
      <c r="F618" s="225"/>
    </row>
    <row r="619" spans="1:6" s="120" customFormat="1" ht="38.25">
      <c r="A619" s="238">
        <f>IF((SUM('Разделы 5, 6, 7, 8'!M15:M15)&lt;=SUM('Разделы 5, 6, 7, 8'!J15:J15)),"","Неверно!")</f>
      </c>
      <c r="B619" s="240" t="s">
        <v>627</v>
      </c>
      <c r="C619" s="241" t="s">
        <v>628</v>
      </c>
      <c r="D619" s="241" t="s">
        <v>425</v>
      </c>
      <c r="E619" s="241" t="str">
        <f>CONCATENATE(SUM('Разделы 5, 6, 7, 8'!M15:M15),"&lt;=",SUM('Разделы 5, 6, 7, 8'!J15:J15))</f>
        <v>0&lt;=0</v>
      </c>
      <c r="F619" s="225"/>
    </row>
    <row r="620" spans="1:6" s="120" customFormat="1" ht="38.25">
      <c r="A620" s="238">
        <f>IF((SUM('Разделы 5, 6, 7, 8'!M16:M16)&lt;=SUM('Разделы 5, 6, 7, 8'!J16:J16)),"","Неверно!")</f>
      </c>
      <c r="B620" s="240" t="s">
        <v>627</v>
      </c>
      <c r="C620" s="241" t="s">
        <v>628</v>
      </c>
      <c r="D620" s="241" t="s">
        <v>425</v>
      </c>
      <c r="E620" s="241" t="str">
        <f>CONCATENATE(SUM('Разделы 5, 6, 7, 8'!M16:M16),"&lt;=",SUM('Разделы 5, 6, 7, 8'!J16:J16))</f>
        <v>0&lt;=0</v>
      </c>
      <c r="F620" s="225"/>
    </row>
    <row r="621" spans="1:6" s="120" customFormat="1" ht="38.25">
      <c r="A621" s="238">
        <f>IF((SUM('Разделы 5, 6, 7, 8'!M17:M17)&lt;=SUM('Разделы 5, 6, 7, 8'!J17:J17)),"","Неверно!")</f>
      </c>
      <c r="B621" s="240" t="s">
        <v>627</v>
      </c>
      <c r="C621" s="241" t="s">
        <v>628</v>
      </c>
      <c r="D621" s="241" t="s">
        <v>425</v>
      </c>
      <c r="E621" s="241" t="str">
        <f>CONCATENATE(SUM('Разделы 5, 6, 7, 8'!M17:M17),"&lt;=",SUM('Разделы 5, 6, 7, 8'!J17:J17))</f>
        <v>0&lt;=0</v>
      </c>
      <c r="F621" s="225"/>
    </row>
    <row r="622" spans="1:6" s="120" customFormat="1" ht="38.25">
      <c r="A622" s="238">
        <f>IF((SUM('Разделы 5, 6, 7, 8'!M18:M18)&lt;=SUM('Разделы 5, 6, 7, 8'!J18:J18)),"","Неверно!")</f>
      </c>
      <c r="B622" s="240" t="s">
        <v>627</v>
      </c>
      <c r="C622" s="241" t="s">
        <v>628</v>
      </c>
      <c r="D622" s="241" t="s">
        <v>425</v>
      </c>
      <c r="E622" s="241" t="str">
        <f>CONCATENATE(SUM('Разделы 5, 6, 7, 8'!M18:M18),"&lt;=",SUM('Разделы 5, 6, 7, 8'!J18:J18))</f>
        <v>0&lt;=0</v>
      </c>
      <c r="F622" s="225"/>
    </row>
    <row r="623" spans="1:6" s="120" customFormat="1" ht="38.25">
      <c r="A623" s="238">
        <f>IF((SUM('Разделы 5, 6, 7, 8'!M9:M9)&lt;=SUM('Разделы 5, 6, 7, 8'!J9:J9)),"","Неверно!")</f>
      </c>
      <c r="B623" s="240" t="s">
        <v>627</v>
      </c>
      <c r="C623" s="241" t="s">
        <v>628</v>
      </c>
      <c r="D623" s="241" t="s">
        <v>425</v>
      </c>
      <c r="E623" s="241" t="str">
        <f>CONCATENATE(SUM('Разделы 5, 6, 7, 8'!M9:M9),"&lt;=",SUM('Разделы 5, 6, 7, 8'!J9:J9))</f>
        <v>0&lt;=52</v>
      </c>
      <c r="F623" s="225"/>
    </row>
    <row r="624" spans="1:6" s="120" customFormat="1" ht="38.25">
      <c r="A624" s="238">
        <f>IF((SUM('Разделы 5, 6, 7, 8'!N27:N27)&lt;=SUM('Разделы 5, 6, 7, 8'!J27:J27)),"","Неверно!")</f>
      </c>
      <c r="B624" s="240" t="s">
        <v>629</v>
      </c>
      <c r="C624" s="241" t="s">
        <v>630</v>
      </c>
      <c r="D624" s="241" t="s">
        <v>418</v>
      </c>
      <c r="E624" s="241" t="str">
        <f>CONCATENATE(SUM('Разделы 5, 6, 7, 8'!N27:N27),"&lt;=",SUM('Разделы 5, 6, 7, 8'!J27:J27))</f>
        <v>3&lt;=145</v>
      </c>
      <c r="F624" s="225"/>
    </row>
    <row r="625" spans="1:6" s="120" customFormat="1" ht="38.25">
      <c r="A625" s="238">
        <f>IF((SUM('Разделы 5, 6, 7, 8'!N28:N28)&lt;=SUM('Разделы 5, 6, 7, 8'!J28:J28)),"","Неверно!")</f>
      </c>
      <c r="B625" s="240" t="s">
        <v>629</v>
      </c>
      <c r="C625" s="241" t="s">
        <v>630</v>
      </c>
      <c r="D625" s="241" t="s">
        <v>418</v>
      </c>
      <c r="E625" s="241" t="str">
        <f>CONCATENATE(SUM('Разделы 5, 6, 7, 8'!N28:N28),"&lt;=",SUM('Разделы 5, 6, 7, 8'!J28:J28))</f>
        <v>0&lt;=91</v>
      </c>
      <c r="F625" s="225"/>
    </row>
    <row r="626" spans="1:6" s="120" customFormat="1" ht="38.25">
      <c r="A626" s="238">
        <f>IF((SUM('Разделы 5, 6, 7, 8'!N29:N29)&lt;=SUM('Разделы 5, 6, 7, 8'!J29:J29)),"","Неверно!")</f>
      </c>
      <c r="B626" s="240" t="s">
        <v>629</v>
      </c>
      <c r="C626" s="241" t="s">
        <v>630</v>
      </c>
      <c r="D626" s="241" t="s">
        <v>418</v>
      </c>
      <c r="E626" s="241" t="str">
        <f>CONCATENATE(SUM('Разделы 5, 6, 7, 8'!N29:N29),"&lt;=",SUM('Разделы 5, 6, 7, 8'!J29:J29))</f>
        <v>3&lt;=46</v>
      </c>
      <c r="F626" s="225"/>
    </row>
    <row r="627" spans="1:6" s="120" customFormat="1" ht="38.25">
      <c r="A627" s="238">
        <f>IF((SUM('Разделы 5, 6, 7, 8'!N30:N30)&lt;=SUM('Разделы 5, 6, 7, 8'!J30:J30)),"","Неверно!")</f>
      </c>
      <c r="B627" s="240" t="s">
        <v>629</v>
      </c>
      <c r="C627" s="241" t="s">
        <v>630</v>
      </c>
      <c r="D627" s="241" t="s">
        <v>418</v>
      </c>
      <c r="E627" s="241" t="str">
        <f>CONCATENATE(SUM('Разделы 5, 6, 7, 8'!N30:N30),"&lt;=",SUM('Разделы 5, 6, 7, 8'!J30:J30))</f>
        <v>0&lt;=7</v>
      </c>
      <c r="F627" s="225"/>
    </row>
    <row r="628" spans="1:6" s="120" customFormat="1" ht="38.25">
      <c r="A628" s="238">
        <f>IF((SUM('Разделы 5, 6, 7, 8'!N31:N31)&lt;=SUM('Разделы 5, 6, 7, 8'!J31:J31)),"","Неверно!")</f>
      </c>
      <c r="B628" s="240" t="s">
        <v>629</v>
      </c>
      <c r="C628" s="241" t="s">
        <v>630</v>
      </c>
      <c r="D628" s="241" t="s">
        <v>418</v>
      </c>
      <c r="E628" s="241" t="str">
        <f>CONCATENATE(SUM('Разделы 5, 6, 7, 8'!N31:N31),"&lt;=",SUM('Разделы 5, 6, 7, 8'!J31:J31))</f>
        <v>0&lt;=1</v>
      </c>
      <c r="F628" s="225"/>
    </row>
    <row r="629" spans="1:6" s="120" customFormat="1" ht="38.25">
      <c r="A629" s="238">
        <f>IF((SUM('Разделы 5, 6, 7, 8'!N32:N32)&lt;=SUM('Разделы 5, 6, 7, 8'!J32:J32)),"","Неверно!")</f>
      </c>
      <c r="B629" s="240" t="s">
        <v>629</v>
      </c>
      <c r="C629" s="241" t="s">
        <v>630</v>
      </c>
      <c r="D629" s="241" t="s">
        <v>418</v>
      </c>
      <c r="E629" s="241" t="str">
        <f>CONCATENATE(SUM('Разделы 5, 6, 7, 8'!N32:N32),"&lt;=",SUM('Разделы 5, 6, 7, 8'!J32:J32))</f>
        <v>0&lt;=4</v>
      </c>
      <c r="F629" s="225"/>
    </row>
    <row r="630" spans="1:6" s="120" customFormat="1" ht="38.25">
      <c r="A630" s="238">
        <f>IF((SUM('Разделы 5, 6, 7, 8'!N33:N33)&lt;=SUM('Разделы 5, 6, 7, 8'!J33:J33)),"","Неверно!")</f>
      </c>
      <c r="B630" s="240" t="s">
        <v>629</v>
      </c>
      <c r="C630" s="241" t="s">
        <v>630</v>
      </c>
      <c r="D630" s="241" t="s">
        <v>418</v>
      </c>
      <c r="E630" s="241" t="str">
        <f>CONCATENATE(SUM('Разделы 5, 6, 7, 8'!N33:N33),"&lt;=",SUM('Разделы 5, 6, 7, 8'!J33:J33))</f>
        <v>0&lt;=0</v>
      </c>
      <c r="F630" s="225"/>
    </row>
    <row r="631" spans="1:6" s="120" customFormat="1" ht="38.25">
      <c r="A631" s="238">
        <f>IF((SUM('Разделы 5, 6, 7, 8'!N34:N34)&lt;=SUM('Разделы 5, 6, 7, 8'!J34:J34)),"","Неверно!")</f>
      </c>
      <c r="B631" s="240" t="s">
        <v>629</v>
      </c>
      <c r="C631" s="241" t="s">
        <v>630</v>
      </c>
      <c r="D631" s="241" t="s">
        <v>418</v>
      </c>
      <c r="E631" s="241" t="str">
        <f>CONCATENATE(SUM('Разделы 5, 6, 7, 8'!N34:N34),"&lt;=",SUM('Разделы 5, 6, 7, 8'!J34:J34))</f>
        <v>3&lt;=3</v>
      </c>
      <c r="F631" s="225"/>
    </row>
    <row r="632" spans="1:6" s="120" customFormat="1" ht="38.25">
      <c r="A632" s="238">
        <f>IF((SUM('Разделы 5, 6, 7, 8'!N35:N35)&lt;=SUM('Разделы 5, 6, 7, 8'!J35:J35)),"","Неверно!")</f>
      </c>
      <c r="B632" s="240" t="s">
        <v>629</v>
      </c>
      <c r="C632" s="241" t="s">
        <v>630</v>
      </c>
      <c r="D632" s="241" t="s">
        <v>418</v>
      </c>
      <c r="E632" s="241" t="str">
        <f>CONCATENATE(SUM('Разделы 5, 6, 7, 8'!N35:N35),"&lt;=",SUM('Разделы 5, 6, 7, 8'!J35:J35))</f>
        <v>0&lt;=0</v>
      </c>
      <c r="F632" s="225"/>
    </row>
    <row r="633" spans="1:6" s="120" customFormat="1" ht="38.25">
      <c r="A633" s="238">
        <f>IF((SUM('Разделы 5, 6, 7, 8'!N36:N36)&lt;=SUM('Разделы 5, 6, 7, 8'!J36:J36)),"","Неверно!")</f>
      </c>
      <c r="B633" s="240" t="s">
        <v>629</v>
      </c>
      <c r="C633" s="241" t="s">
        <v>630</v>
      </c>
      <c r="D633" s="241" t="s">
        <v>418</v>
      </c>
      <c r="E633" s="241" t="str">
        <f>CONCATENATE(SUM('Разделы 5, 6, 7, 8'!N36:N36),"&lt;=",SUM('Разделы 5, 6, 7, 8'!J36:J36))</f>
        <v>3&lt;=3</v>
      </c>
      <c r="F633" s="225"/>
    </row>
    <row r="634" spans="1:6" s="120" customFormat="1" ht="38.25">
      <c r="A634" s="238">
        <f>IF((SUM('Разделы 5, 6, 7, 8'!J14:J14)&lt;=SUM('Разделы 5, 6, 7, 8'!J9:J9)),"","Неверно!")</f>
      </c>
      <c r="B634" s="240" t="s">
        <v>631</v>
      </c>
      <c r="C634" s="241" t="s">
        <v>632</v>
      </c>
      <c r="D634" s="241" t="s">
        <v>397</v>
      </c>
      <c r="E634" s="241" t="str">
        <f>CONCATENATE(SUM('Разделы 5, 6, 7, 8'!J14:J14),"&lt;=",SUM('Разделы 5, 6, 7, 8'!J9:J9))</f>
        <v>0&lt;=52</v>
      </c>
      <c r="F634" s="225"/>
    </row>
    <row r="635" spans="1:6" s="120" customFormat="1" ht="38.25">
      <c r="A635" s="238">
        <f>IF((SUM('Разделы 5, 6, 7, 8'!K14:K14)&lt;=SUM('Разделы 5, 6, 7, 8'!K9:K9)),"","Неверно!")</f>
      </c>
      <c r="B635" s="240" t="s">
        <v>631</v>
      </c>
      <c r="C635" s="241" t="s">
        <v>632</v>
      </c>
      <c r="D635" s="241" t="s">
        <v>397</v>
      </c>
      <c r="E635" s="241" t="str">
        <f>CONCATENATE(SUM('Разделы 5, 6, 7, 8'!K14:K14),"&lt;=",SUM('Разделы 5, 6, 7, 8'!K9:K9))</f>
        <v>0&lt;=2</v>
      </c>
      <c r="F635" s="225"/>
    </row>
    <row r="636" spans="1:6" s="120" customFormat="1" ht="38.25">
      <c r="A636" s="238">
        <f>IF((SUM('Разделы 5, 6, 7, 8'!L14:L14)&lt;=SUM('Разделы 5, 6, 7, 8'!L9:L9)),"","Неверно!")</f>
      </c>
      <c r="B636" s="240" t="s">
        <v>631</v>
      </c>
      <c r="C636" s="241" t="s">
        <v>632</v>
      </c>
      <c r="D636" s="241" t="s">
        <v>397</v>
      </c>
      <c r="E636" s="241" t="str">
        <f>CONCATENATE(SUM('Разделы 5, 6, 7, 8'!L14:L14),"&lt;=",SUM('Разделы 5, 6, 7, 8'!L9:L9))</f>
        <v>0&lt;=1</v>
      </c>
      <c r="F636" s="225"/>
    </row>
    <row r="637" spans="1:6" s="120" customFormat="1" ht="38.25">
      <c r="A637" s="238">
        <f>IF((SUM('Разделы 5, 6, 7, 8'!M14:M14)&lt;=SUM('Разделы 5, 6, 7, 8'!M9:M9)),"","Неверно!")</f>
      </c>
      <c r="B637" s="240" t="s">
        <v>631</v>
      </c>
      <c r="C637" s="241" t="s">
        <v>632</v>
      </c>
      <c r="D637" s="241" t="s">
        <v>397</v>
      </c>
      <c r="E637" s="241" t="str">
        <f>CONCATENATE(SUM('Разделы 5, 6, 7, 8'!M14:M14),"&lt;=",SUM('Разделы 5, 6, 7, 8'!M9:M9))</f>
        <v>0&lt;=0</v>
      </c>
      <c r="F637" s="225"/>
    </row>
    <row r="638" spans="1:6" s="120" customFormat="1" ht="38.25">
      <c r="A638" s="238">
        <f>IF((SUM('Разделы 5, 6, 7, 8'!N14:N14)&lt;=SUM('Разделы 5, 6, 7, 8'!N9:N9)),"","Неверно!")</f>
      </c>
      <c r="B638" s="240" t="s">
        <v>631</v>
      </c>
      <c r="C638" s="241" t="s">
        <v>632</v>
      </c>
      <c r="D638" s="241" t="s">
        <v>397</v>
      </c>
      <c r="E638" s="241" t="str">
        <f>CONCATENATE(SUM('Разделы 5, 6, 7, 8'!N14:N14),"&lt;=",SUM('Разделы 5, 6, 7, 8'!N9:N9))</f>
        <v>0&lt;=0</v>
      </c>
      <c r="F638" s="225"/>
    </row>
    <row r="639" spans="1:6" s="120" customFormat="1" ht="38.25">
      <c r="A639" s="238">
        <f>IF((SUM('Разделы 5, 6, 7, 8'!O14:O14)&lt;=SUM('Разделы 5, 6, 7, 8'!O9:O9)),"","Неверно!")</f>
      </c>
      <c r="B639" s="240" t="s">
        <v>631</v>
      </c>
      <c r="C639" s="241" t="s">
        <v>632</v>
      </c>
      <c r="D639" s="241" t="s">
        <v>397</v>
      </c>
      <c r="E639" s="241" t="str">
        <f>CONCATENATE(SUM('Разделы 5, 6, 7, 8'!O14:O14),"&lt;=",SUM('Разделы 5, 6, 7, 8'!O9:O9))</f>
        <v>0&lt;=5</v>
      </c>
      <c r="F639" s="225"/>
    </row>
    <row r="640" spans="1:6" s="120" customFormat="1" ht="38.25">
      <c r="A640" s="238">
        <f>IF((SUM('Разделы 5, 6, 7, 8'!P14:P14)&lt;=SUM('Разделы 5, 6, 7, 8'!P9:P9)),"","Неверно!")</f>
      </c>
      <c r="B640" s="240" t="s">
        <v>631</v>
      </c>
      <c r="C640" s="241" t="s">
        <v>632</v>
      </c>
      <c r="D640" s="241" t="s">
        <v>397</v>
      </c>
      <c r="E640" s="241" t="str">
        <f>CONCATENATE(SUM('Разделы 5, 6, 7, 8'!P14:P14),"&lt;=",SUM('Разделы 5, 6, 7, 8'!P9:P9))</f>
        <v>0&lt;=0</v>
      </c>
      <c r="F640" s="225"/>
    </row>
    <row r="641" spans="1:6" s="120" customFormat="1" ht="38.25">
      <c r="A641" s="238">
        <f>IF((SUM('Разделы 5, 6, 7, 8'!Q14:Q14)&lt;=SUM('Разделы 5, 6, 7, 8'!Q9:Q9)),"","Неверно!")</f>
      </c>
      <c r="B641" s="240" t="s">
        <v>631</v>
      </c>
      <c r="C641" s="241" t="s">
        <v>632</v>
      </c>
      <c r="D641" s="241" t="s">
        <v>397</v>
      </c>
      <c r="E641" s="241" t="str">
        <f>CONCATENATE(SUM('Разделы 5, 6, 7, 8'!Q14:Q14),"&lt;=",SUM('Разделы 5, 6, 7, 8'!Q9:Q9))</f>
        <v>0&lt;=0</v>
      </c>
      <c r="F641" s="225"/>
    </row>
    <row r="642" spans="1:6" s="120" customFormat="1" ht="38.25">
      <c r="A642" s="238">
        <f>IF((SUM('Разделы 5, 6, 7, 8'!R14:R14)&lt;=SUM('Разделы 5, 6, 7, 8'!R9:R9)),"","Неверно!")</f>
      </c>
      <c r="B642" s="240" t="s">
        <v>631</v>
      </c>
      <c r="C642" s="241" t="s">
        <v>632</v>
      </c>
      <c r="D642" s="241" t="s">
        <v>397</v>
      </c>
      <c r="E642" s="241" t="str">
        <f>CONCATENATE(SUM('Разделы 5, 6, 7, 8'!R14:R14),"&lt;=",SUM('Разделы 5, 6, 7, 8'!R9:R9))</f>
        <v>0&lt;=0</v>
      </c>
      <c r="F642" s="225"/>
    </row>
    <row r="643" spans="1:6" s="120" customFormat="1" ht="38.25">
      <c r="A643" s="238">
        <f>IF((SUM('Разделы 5, 6, 7, 8'!S14:S14)&lt;=SUM('Разделы 5, 6, 7, 8'!S9:S9)),"","Неверно!")</f>
      </c>
      <c r="B643" s="240" t="s">
        <v>631</v>
      </c>
      <c r="C643" s="241" t="s">
        <v>632</v>
      </c>
      <c r="D643" s="241" t="s">
        <v>397</v>
      </c>
      <c r="E643" s="241" t="str">
        <f>CONCATENATE(SUM('Разделы 5, 6, 7, 8'!S14:S14),"&lt;=",SUM('Разделы 5, 6, 7, 8'!S9:S9))</f>
        <v>0&lt;=0</v>
      </c>
      <c r="F643" s="225"/>
    </row>
    <row r="644" spans="1:6" s="120" customFormat="1" ht="38.25">
      <c r="A644" s="238">
        <f>IF((SUM('Раздел 4'!W10:W10)=SUM('Раздел 4'!R10:V10)),"","Неверно!")</f>
      </c>
      <c r="B644" s="240" t="s">
        <v>633</v>
      </c>
      <c r="C644" s="241" t="s">
        <v>634</v>
      </c>
      <c r="D644" s="241" t="s">
        <v>635</v>
      </c>
      <c r="E644" s="241" t="str">
        <f>CONCATENATE(SUM('Раздел 4'!W10:W10),"=",SUM('Раздел 4'!R10:V10))</f>
        <v>4=4</v>
      </c>
      <c r="F644" s="225"/>
    </row>
    <row r="645" spans="1:6" s="120" customFormat="1" ht="38.25">
      <c r="A645" s="238">
        <f>IF((SUM('Раздел 4'!W11:W11)=SUM('Раздел 4'!R11:V11)),"","Неверно!")</f>
      </c>
      <c r="B645" s="240" t="s">
        <v>633</v>
      </c>
      <c r="C645" s="241" t="s">
        <v>634</v>
      </c>
      <c r="D645" s="241" t="s">
        <v>635</v>
      </c>
      <c r="E645" s="241" t="str">
        <f>CONCATENATE(SUM('Раздел 4'!W11:W11),"=",SUM('Раздел 4'!R11:V11))</f>
        <v>0=0</v>
      </c>
      <c r="F645" s="225"/>
    </row>
    <row r="646" spans="1:6" s="120" customFormat="1" ht="38.25">
      <c r="A646" s="238">
        <f>IF((SUM('Раздел 4'!W12:W12)=SUM('Раздел 4'!R12:V12)),"","Неверно!")</f>
      </c>
      <c r="B646" s="240" t="s">
        <v>633</v>
      </c>
      <c r="C646" s="241" t="s">
        <v>634</v>
      </c>
      <c r="D646" s="241" t="s">
        <v>635</v>
      </c>
      <c r="E646" s="241" t="str">
        <f>CONCATENATE(SUM('Раздел 4'!W12:W12),"=",SUM('Раздел 4'!R12:V12))</f>
        <v>3=3</v>
      </c>
      <c r="F646" s="225"/>
    </row>
    <row r="647" spans="1:6" s="120" customFormat="1" ht="38.25">
      <c r="A647" s="238">
        <f>IF((SUM('Раздел 4'!W13:W13)=SUM('Раздел 4'!R13:V13)),"","Неверно!")</f>
      </c>
      <c r="B647" s="240" t="s">
        <v>633</v>
      </c>
      <c r="C647" s="241" t="s">
        <v>634</v>
      </c>
      <c r="D647" s="241" t="s">
        <v>635</v>
      </c>
      <c r="E647" s="241" t="str">
        <f>CONCATENATE(SUM('Раздел 4'!W13:W13),"=",SUM('Раздел 4'!R13:V13))</f>
        <v>0=0</v>
      </c>
      <c r="F647" s="225"/>
    </row>
    <row r="648" spans="1:6" s="120" customFormat="1" ht="38.25">
      <c r="A648" s="238">
        <f>IF((SUM('Раздел 4'!W14:W14)=SUM('Раздел 4'!R14:V14)),"","Неверно!")</f>
      </c>
      <c r="B648" s="240" t="s">
        <v>633</v>
      </c>
      <c r="C648" s="241" t="s">
        <v>634</v>
      </c>
      <c r="D648" s="241" t="s">
        <v>635</v>
      </c>
      <c r="E648" s="241" t="str">
        <f>CONCATENATE(SUM('Раздел 4'!W14:W14),"=",SUM('Раздел 4'!R14:V14))</f>
        <v>1=1</v>
      </c>
      <c r="F648" s="225"/>
    </row>
    <row r="649" spans="1:6" s="120" customFormat="1" ht="38.25">
      <c r="A649" s="238">
        <f>IF((SUM('Раздел 4'!W15:W15)=SUM('Раздел 4'!R15:V15)),"","Неверно!")</f>
      </c>
      <c r="B649" s="240" t="s">
        <v>633</v>
      </c>
      <c r="C649" s="241" t="s">
        <v>634</v>
      </c>
      <c r="D649" s="241" t="s">
        <v>635</v>
      </c>
      <c r="E649" s="241" t="str">
        <f>CONCATENATE(SUM('Раздел 4'!W15:W15),"=",SUM('Раздел 4'!R15:V15))</f>
        <v>4=4</v>
      </c>
      <c r="F649" s="225"/>
    </row>
    <row r="650" spans="1:6" s="120" customFormat="1" ht="38.25">
      <c r="A650" s="238">
        <f>IF((SUM('Раздел 4'!W16:W16)=SUM('Раздел 4'!R16:V16)),"","Неверно!")</f>
      </c>
      <c r="B650" s="240" t="s">
        <v>633</v>
      </c>
      <c r="C650" s="241" t="s">
        <v>634</v>
      </c>
      <c r="D650" s="241" t="s">
        <v>635</v>
      </c>
      <c r="E650" s="241" t="str">
        <f>CONCATENATE(SUM('Раздел 4'!W16:W16),"=",SUM('Раздел 4'!R16:V16))</f>
        <v>9=9</v>
      </c>
      <c r="F650" s="225"/>
    </row>
    <row r="651" spans="1:6" s="120" customFormat="1" ht="38.25">
      <c r="A651" s="238">
        <f>IF((SUM('Раздел 4'!W17:W17)=SUM('Раздел 4'!R17:V17)),"","Неверно!")</f>
      </c>
      <c r="B651" s="240" t="s">
        <v>633</v>
      </c>
      <c r="C651" s="241" t="s">
        <v>634</v>
      </c>
      <c r="D651" s="241" t="s">
        <v>635</v>
      </c>
      <c r="E651" s="241" t="str">
        <f>CONCATENATE(SUM('Раздел 4'!W17:W17),"=",SUM('Раздел 4'!R17:V17))</f>
        <v>0=0</v>
      </c>
      <c r="F651" s="225"/>
    </row>
    <row r="652" spans="1:6" s="120" customFormat="1" ht="38.25">
      <c r="A652" s="238">
        <f>IF((SUM('Раздел 4'!W18:W18)=SUM('Раздел 4'!R18:V18)),"","Неверно!")</f>
      </c>
      <c r="B652" s="240" t="s">
        <v>633</v>
      </c>
      <c r="C652" s="241" t="s">
        <v>634</v>
      </c>
      <c r="D652" s="241" t="s">
        <v>635</v>
      </c>
      <c r="E652" s="241" t="str">
        <f>CONCATENATE(SUM('Раздел 4'!W18:W18),"=",SUM('Раздел 4'!R18:V18))</f>
        <v>0=0</v>
      </c>
      <c r="F652" s="225"/>
    </row>
    <row r="653" spans="1:6" s="120" customFormat="1" ht="38.25">
      <c r="A653" s="238">
        <f>IF((SUM('Раздел 4'!W19:W19)=SUM('Раздел 4'!R19:V19)),"","Неверно!")</f>
      </c>
      <c r="B653" s="240" t="s">
        <v>633</v>
      </c>
      <c r="C653" s="241" t="s">
        <v>634</v>
      </c>
      <c r="D653" s="241" t="s">
        <v>635</v>
      </c>
      <c r="E653" s="241" t="str">
        <f>CONCATENATE(SUM('Раздел 4'!W19:W19),"=",SUM('Раздел 4'!R19:V19))</f>
        <v>4=4</v>
      </c>
      <c r="F653" s="225"/>
    </row>
    <row r="654" spans="1:6" s="120" customFormat="1" ht="38.25">
      <c r="A654" s="238">
        <f>IF((SUM('Раздел 4'!W20:W20)=SUM('Раздел 4'!R20:V20)),"","Неверно!")</f>
      </c>
      <c r="B654" s="240" t="s">
        <v>633</v>
      </c>
      <c r="C654" s="241" t="s">
        <v>634</v>
      </c>
      <c r="D654" s="241" t="s">
        <v>635</v>
      </c>
      <c r="E654" s="241" t="str">
        <f>CONCATENATE(SUM('Раздел 4'!W20:W20),"=",SUM('Раздел 4'!R20:V20))</f>
        <v>0=0</v>
      </c>
      <c r="F654" s="225"/>
    </row>
    <row r="655" spans="1:6" s="120" customFormat="1" ht="38.25">
      <c r="A655" s="238">
        <f>IF((SUM('Раздел 4'!W21:W21)=SUM('Раздел 4'!R21:V21)),"","Неверно!")</f>
      </c>
      <c r="B655" s="240" t="s">
        <v>633</v>
      </c>
      <c r="C655" s="241" t="s">
        <v>634</v>
      </c>
      <c r="D655" s="241" t="s">
        <v>635</v>
      </c>
      <c r="E655" s="241" t="str">
        <f>CONCATENATE(SUM('Раздел 4'!W21:W21),"=",SUM('Раздел 4'!R21:V21))</f>
        <v>4=4</v>
      </c>
      <c r="F655" s="225"/>
    </row>
    <row r="656" spans="1:6" s="120" customFormat="1" ht="38.25">
      <c r="A656" s="238">
        <f>IF((SUM('Раздел 4'!W22:W22)=SUM('Раздел 4'!R22:V22)),"","Неверно!")</f>
      </c>
      <c r="B656" s="240" t="s">
        <v>633</v>
      </c>
      <c r="C656" s="241" t="s">
        <v>634</v>
      </c>
      <c r="D656" s="241" t="s">
        <v>635</v>
      </c>
      <c r="E656" s="241" t="str">
        <f>CONCATENATE(SUM('Раздел 4'!W22:W22),"=",SUM('Раздел 4'!R22:V22))</f>
        <v>0=0</v>
      </c>
      <c r="F656" s="225"/>
    </row>
    <row r="657" spans="1:6" s="120" customFormat="1" ht="38.25">
      <c r="A657" s="238">
        <f>IF((SUM('Раздел 4'!W23:W23)=SUM('Раздел 4'!R23:V23)),"","Неверно!")</f>
      </c>
      <c r="B657" s="240" t="s">
        <v>633</v>
      </c>
      <c r="C657" s="241" t="s">
        <v>634</v>
      </c>
      <c r="D657" s="241" t="s">
        <v>635</v>
      </c>
      <c r="E657" s="241" t="str">
        <f>CONCATENATE(SUM('Раздел 4'!W23:W23),"=",SUM('Раздел 4'!R23:V23))</f>
        <v>0=0</v>
      </c>
      <c r="F657" s="225"/>
    </row>
    <row r="658" spans="1:6" s="120" customFormat="1" ht="38.25">
      <c r="A658" s="238">
        <f>IF((SUM('Раздел 4'!W24:W24)=SUM('Раздел 4'!R24:V24)),"","Неверно!")</f>
      </c>
      <c r="B658" s="240" t="s">
        <v>633</v>
      </c>
      <c r="C658" s="241" t="s">
        <v>634</v>
      </c>
      <c r="D658" s="241" t="s">
        <v>635</v>
      </c>
      <c r="E658" s="241" t="str">
        <f>CONCATENATE(SUM('Раздел 4'!W24:W24),"=",SUM('Раздел 4'!R24:V24))</f>
        <v>0=0</v>
      </c>
      <c r="F658" s="225"/>
    </row>
    <row r="659" spans="1:6" s="120" customFormat="1" ht="38.25">
      <c r="A659" s="238">
        <f>IF((SUM('Раздел 4'!W25:W25)=SUM('Раздел 4'!R25:V25)),"","Неверно!")</f>
      </c>
      <c r="B659" s="240" t="s">
        <v>633</v>
      </c>
      <c r="C659" s="241" t="s">
        <v>634</v>
      </c>
      <c r="D659" s="241" t="s">
        <v>635</v>
      </c>
      <c r="E659" s="241" t="str">
        <f>CONCATENATE(SUM('Раздел 4'!W25:W25),"=",SUM('Раздел 4'!R25:V25))</f>
        <v>0=0</v>
      </c>
      <c r="F659" s="225"/>
    </row>
    <row r="660" spans="1:6" s="120" customFormat="1" ht="38.25">
      <c r="A660" s="238">
        <f>IF((SUM('Раздел 4'!W26:W26)=SUM('Раздел 4'!R26:V26)),"","Неверно!")</f>
      </c>
      <c r="B660" s="240" t="s">
        <v>633</v>
      </c>
      <c r="C660" s="241" t="s">
        <v>634</v>
      </c>
      <c r="D660" s="241" t="s">
        <v>635</v>
      </c>
      <c r="E660" s="241" t="str">
        <f>CONCATENATE(SUM('Раздел 4'!W26:W26),"=",SUM('Раздел 4'!R26:V26))</f>
        <v>0=0</v>
      </c>
      <c r="F660" s="225"/>
    </row>
    <row r="661" spans="1:6" s="120" customFormat="1" ht="38.25">
      <c r="A661" s="238">
        <f>IF((SUM('Раздел 4'!W27:W27)=SUM('Раздел 4'!R27:V27)),"","Неверно!")</f>
      </c>
      <c r="B661" s="240" t="s">
        <v>633</v>
      </c>
      <c r="C661" s="241" t="s">
        <v>634</v>
      </c>
      <c r="D661" s="241" t="s">
        <v>635</v>
      </c>
      <c r="E661" s="241" t="str">
        <f>CONCATENATE(SUM('Раздел 4'!W27:W27),"=",SUM('Раздел 4'!R27:V27))</f>
        <v>0=0</v>
      </c>
      <c r="F661" s="225"/>
    </row>
    <row r="662" spans="1:6" s="120" customFormat="1" ht="38.25">
      <c r="A662" s="238">
        <f>IF((SUM('Раздел 4'!W28:W28)=SUM('Раздел 4'!R28:V28)),"","Неверно!")</f>
      </c>
      <c r="B662" s="240" t="s">
        <v>633</v>
      </c>
      <c r="C662" s="241" t="s">
        <v>634</v>
      </c>
      <c r="D662" s="241" t="s">
        <v>635</v>
      </c>
      <c r="E662" s="241" t="str">
        <f>CONCATENATE(SUM('Раздел 4'!W28:W28),"=",SUM('Раздел 4'!R28:V28))</f>
        <v>0=0</v>
      </c>
      <c r="F662" s="225"/>
    </row>
    <row r="663" spans="1:6" s="120" customFormat="1" ht="38.25">
      <c r="A663" s="238">
        <f>IF((SUM('Раздел 4'!W29:W29)=SUM('Раздел 4'!R29:V29)),"","Неверно!")</f>
      </c>
      <c r="B663" s="240" t="s">
        <v>633</v>
      </c>
      <c r="C663" s="241" t="s">
        <v>634</v>
      </c>
      <c r="D663" s="241" t="s">
        <v>635</v>
      </c>
      <c r="E663" s="241" t="str">
        <f>CONCATENATE(SUM('Раздел 4'!W29:W29),"=",SUM('Раздел 4'!R29:V29))</f>
        <v>0=0</v>
      </c>
      <c r="F663" s="225"/>
    </row>
    <row r="664" spans="1:6" s="120" customFormat="1" ht="38.25">
      <c r="A664" s="238">
        <f>IF((SUM('Раздел 4'!W30:W30)=SUM('Раздел 4'!R30:V30)),"","Неверно!")</f>
      </c>
      <c r="B664" s="240" t="s">
        <v>633</v>
      </c>
      <c r="C664" s="241" t="s">
        <v>634</v>
      </c>
      <c r="D664" s="241" t="s">
        <v>635</v>
      </c>
      <c r="E664" s="241" t="str">
        <f>CONCATENATE(SUM('Раздел 4'!W30:W30),"=",SUM('Раздел 4'!R30:V30))</f>
        <v>0=0</v>
      </c>
      <c r="F664" s="225"/>
    </row>
    <row r="665" spans="1:6" s="120" customFormat="1" ht="38.25">
      <c r="A665" s="238">
        <f>IF((SUM('Раздел 4'!W31:W31)=SUM('Раздел 4'!R31:V31)),"","Неверно!")</f>
      </c>
      <c r="B665" s="240" t="s">
        <v>633</v>
      </c>
      <c r="C665" s="241" t="s">
        <v>634</v>
      </c>
      <c r="D665" s="241" t="s">
        <v>635</v>
      </c>
      <c r="E665" s="241" t="str">
        <f>CONCATENATE(SUM('Раздел 4'!W31:W31),"=",SUM('Раздел 4'!R31:V31))</f>
        <v>0=0</v>
      </c>
      <c r="F665" s="225"/>
    </row>
    <row r="666" spans="1:6" s="120" customFormat="1" ht="38.25">
      <c r="A666" s="238">
        <f>IF((SUM('Раздел 4'!W32:W32)=SUM('Раздел 4'!R32:V32)),"","Неверно!")</f>
      </c>
      <c r="B666" s="240" t="s">
        <v>633</v>
      </c>
      <c r="C666" s="241" t="s">
        <v>634</v>
      </c>
      <c r="D666" s="241" t="s">
        <v>635</v>
      </c>
      <c r="E666" s="241" t="str">
        <f>CONCATENATE(SUM('Раздел 4'!W32:W32),"=",SUM('Раздел 4'!R32:V32))</f>
        <v>0=0</v>
      </c>
      <c r="F666" s="225"/>
    </row>
    <row r="667" spans="1:6" s="120" customFormat="1" ht="38.25">
      <c r="A667" s="238">
        <f>IF((SUM('Раздел 4'!W33:W33)=SUM('Раздел 4'!R33:V33)),"","Неверно!")</f>
      </c>
      <c r="B667" s="240" t="s">
        <v>633</v>
      </c>
      <c r="C667" s="241" t="s">
        <v>634</v>
      </c>
      <c r="D667" s="241" t="s">
        <v>635</v>
      </c>
      <c r="E667" s="241" t="str">
        <f>CONCATENATE(SUM('Раздел 4'!W33:W33),"=",SUM('Раздел 4'!R33:V33))</f>
        <v>8=8</v>
      </c>
      <c r="F667" s="225"/>
    </row>
    <row r="668" spans="1:6" s="120" customFormat="1" ht="38.25">
      <c r="A668" s="238">
        <f>IF((SUM('Раздел 4'!W34:W34)=SUM('Раздел 4'!R34:V34)),"","Неверно!")</f>
      </c>
      <c r="B668" s="240" t="s">
        <v>633</v>
      </c>
      <c r="C668" s="241" t="s">
        <v>634</v>
      </c>
      <c r="D668" s="241" t="s">
        <v>635</v>
      </c>
      <c r="E668" s="241" t="str">
        <f>CONCATENATE(SUM('Раздел 4'!W34:W34),"=",SUM('Раздел 4'!R34:V34))</f>
        <v>0=0</v>
      </c>
      <c r="F668" s="225"/>
    </row>
    <row r="669" spans="1:6" s="120" customFormat="1" ht="38.25">
      <c r="A669" s="238">
        <f>IF((SUM('Раздел 4'!W35:W35)=SUM('Раздел 4'!R35:V35)),"","Неверно!")</f>
      </c>
      <c r="B669" s="240" t="s">
        <v>633</v>
      </c>
      <c r="C669" s="241" t="s">
        <v>634</v>
      </c>
      <c r="D669" s="241" t="s">
        <v>635</v>
      </c>
      <c r="E669" s="241" t="str">
        <f>CONCATENATE(SUM('Раздел 4'!W35:W35),"=",SUM('Раздел 4'!R35:V35))</f>
        <v>4=4</v>
      </c>
      <c r="F669" s="225"/>
    </row>
    <row r="670" spans="1:6" s="120" customFormat="1" ht="38.25">
      <c r="A670" s="238">
        <f>IF((SUM('Раздел 4'!W36:W36)=SUM('Раздел 4'!R36:V36)),"","Неверно!")</f>
      </c>
      <c r="B670" s="240" t="s">
        <v>633</v>
      </c>
      <c r="C670" s="241" t="s">
        <v>634</v>
      </c>
      <c r="D670" s="241" t="s">
        <v>635</v>
      </c>
      <c r="E670" s="241" t="str">
        <f>CONCATENATE(SUM('Раздел 4'!W36:W36),"=",SUM('Раздел 4'!R36:V36))</f>
        <v>0=0</v>
      </c>
      <c r="F670" s="225"/>
    </row>
    <row r="671" spans="1:6" s="120" customFormat="1" ht="38.25">
      <c r="A671" s="238">
        <f>IF((SUM('Раздел 4'!W37:W37)=SUM('Раздел 4'!R37:V37)),"","Неверно!")</f>
      </c>
      <c r="B671" s="240" t="s">
        <v>633</v>
      </c>
      <c r="C671" s="241" t="s">
        <v>634</v>
      </c>
      <c r="D671" s="241" t="s">
        <v>635</v>
      </c>
      <c r="E671" s="241" t="str">
        <f>CONCATENATE(SUM('Раздел 4'!W37:W37),"=",SUM('Раздел 4'!R37:V37))</f>
        <v>0=0</v>
      </c>
      <c r="F671" s="225"/>
    </row>
    <row r="672" spans="1:6" s="120" customFormat="1" ht="38.25">
      <c r="A672" s="238">
        <f>IF((SUM('Раздел 4'!W38:W38)=SUM('Раздел 4'!R38:V38)),"","Неверно!")</f>
      </c>
      <c r="B672" s="240" t="s">
        <v>633</v>
      </c>
      <c r="C672" s="241" t="s">
        <v>634</v>
      </c>
      <c r="D672" s="241" t="s">
        <v>635</v>
      </c>
      <c r="E672" s="241" t="str">
        <f>CONCATENATE(SUM('Раздел 4'!W38:W38),"=",SUM('Раздел 4'!R38:V38))</f>
        <v>1=1</v>
      </c>
      <c r="F672" s="225"/>
    </row>
    <row r="673" spans="1:6" s="120" customFormat="1" ht="38.25">
      <c r="A673" s="238">
        <f>IF((SUM('Раздел 4'!W39:W39)=SUM('Раздел 4'!R39:V39)),"","Неверно!")</f>
      </c>
      <c r="B673" s="240" t="s">
        <v>633</v>
      </c>
      <c r="C673" s="241" t="s">
        <v>634</v>
      </c>
      <c r="D673" s="241" t="s">
        <v>635</v>
      </c>
      <c r="E673" s="241" t="str">
        <f>CONCATENATE(SUM('Раздел 4'!W39:W39),"=",SUM('Раздел 4'!R39:V39))</f>
        <v>0=0</v>
      </c>
      <c r="F673" s="225"/>
    </row>
    <row r="674" spans="1:6" s="120" customFormat="1" ht="38.25">
      <c r="A674" s="238">
        <f>IF((SUM('Раздел 4'!W40:W40)=SUM('Раздел 4'!R40:V40)),"","Неверно!")</f>
      </c>
      <c r="B674" s="240" t="s">
        <v>633</v>
      </c>
      <c r="C674" s="241" t="s">
        <v>634</v>
      </c>
      <c r="D674" s="241" t="s">
        <v>635</v>
      </c>
      <c r="E674" s="241" t="str">
        <f>CONCATENATE(SUM('Раздел 4'!W40:W40),"=",SUM('Раздел 4'!R40:V40))</f>
        <v>1=1</v>
      </c>
      <c r="F674" s="225"/>
    </row>
    <row r="675" spans="1:6" s="120" customFormat="1" ht="38.25">
      <c r="A675" s="238">
        <f>IF((SUM('Раздел 4'!W41:W41)=SUM('Раздел 4'!R41:V41)),"","Неверно!")</f>
      </c>
      <c r="B675" s="240" t="s">
        <v>633</v>
      </c>
      <c r="C675" s="241" t="s">
        <v>634</v>
      </c>
      <c r="D675" s="241" t="s">
        <v>635</v>
      </c>
      <c r="E675" s="241" t="str">
        <f>CONCATENATE(SUM('Раздел 4'!W41:W41),"=",SUM('Раздел 4'!R41:V41))</f>
        <v>0=0</v>
      </c>
      <c r="F675" s="225"/>
    </row>
    <row r="676" spans="1:6" s="120" customFormat="1" ht="38.25">
      <c r="A676" s="238">
        <f>IF((SUM('Раздел 4'!W42:W42)=SUM('Раздел 4'!R42:V42)),"","Неверно!")</f>
      </c>
      <c r="B676" s="240" t="s">
        <v>633</v>
      </c>
      <c r="C676" s="241" t="s">
        <v>634</v>
      </c>
      <c r="D676" s="241" t="s">
        <v>635</v>
      </c>
      <c r="E676" s="241" t="str">
        <f>CONCATENATE(SUM('Раздел 4'!W42:W42),"=",SUM('Раздел 4'!R42:V42))</f>
        <v>0=0</v>
      </c>
      <c r="F676" s="225"/>
    </row>
    <row r="677" spans="1:6" s="120" customFormat="1" ht="38.25">
      <c r="A677" s="238">
        <f>IF((SUM('Раздел 4'!W43:W43)=SUM('Раздел 4'!R43:V43)),"","Неверно!")</f>
      </c>
      <c r="B677" s="240" t="s">
        <v>633</v>
      </c>
      <c r="C677" s="241" t="s">
        <v>634</v>
      </c>
      <c r="D677" s="241" t="s">
        <v>635</v>
      </c>
      <c r="E677" s="241" t="str">
        <f>CONCATENATE(SUM('Раздел 4'!W43:W43),"=",SUM('Раздел 4'!R43:V43))</f>
        <v>0=0</v>
      </c>
      <c r="F677" s="225"/>
    </row>
    <row r="678" spans="1:6" s="120" customFormat="1" ht="38.25">
      <c r="A678" s="238">
        <f>IF((SUM('Раздел 4'!W44:W44)=SUM('Раздел 4'!R44:V44)),"","Неверно!")</f>
      </c>
      <c r="B678" s="240" t="s">
        <v>633</v>
      </c>
      <c r="C678" s="241" t="s">
        <v>634</v>
      </c>
      <c r="D678" s="241" t="s">
        <v>635</v>
      </c>
      <c r="E678" s="241" t="str">
        <f>CONCATENATE(SUM('Раздел 4'!W44:W44),"=",SUM('Раздел 4'!R44:V44))</f>
        <v>0=0</v>
      </c>
      <c r="F678" s="225"/>
    </row>
    <row r="679" spans="1:6" s="120" customFormat="1" ht="38.25">
      <c r="A679" s="238">
        <f>IF((SUM('Раздел 4'!W45:W45)=SUM('Раздел 4'!R45:V45)),"","Неверно!")</f>
      </c>
      <c r="B679" s="240" t="s">
        <v>633</v>
      </c>
      <c r="C679" s="241" t="s">
        <v>634</v>
      </c>
      <c r="D679" s="241" t="s">
        <v>635</v>
      </c>
      <c r="E679" s="241" t="str">
        <f>CONCATENATE(SUM('Раздел 4'!W45:W45),"=",SUM('Раздел 4'!R45:V45))</f>
        <v>43=43</v>
      </c>
      <c r="F679" s="225"/>
    </row>
    <row r="680" spans="1:6" s="120" customFormat="1" ht="38.25">
      <c r="A680" s="238">
        <f>IF((SUM('Раздел 4'!W46:W46)=SUM('Раздел 4'!R46:V46)),"","Неверно!")</f>
      </c>
      <c r="B680" s="240" t="s">
        <v>633</v>
      </c>
      <c r="C680" s="241" t="s">
        <v>634</v>
      </c>
      <c r="D680" s="241" t="s">
        <v>635</v>
      </c>
      <c r="E680" s="241" t="str">
        <f>CONCATENATE(SUM('Раздел 4'!W46:W46),"=",SUM('Раздел 4'!R46:V46))</f>
        <v>4=4</v>
      </c>
      <c r="F680" s="225"/>
    </row>
    <row r="681" spans="1:6" s="120" customFormat="1" ht="38.25">
      <c r="A681" s="238">
        <f>IF((SUM('Раздел 4'!W47:W47)=SUM('Раздел 4'!R47:V47)),"","Неверно!")</f>
      </c>
      <c r="B681" s="240" t="s">
        <v>633</v>
      </c>
      <c r="C681" s="241" t="s">
        <v>634</v>
      </c>
      <c r="D681" s="241" t="s">
        <v>635</v>
      </c>
      <c r="E681" s="241" t="str">
        <f>CONCATENATE(SUM('Раздел 4'!W47:W47),"=",SUM('Раздел 4'!R47:V47))</f>
        <v>0=0</v>
      </c>
      <c r="F681" s="225"/>
    </row>
    <row r="682" spans="1:6" s="120" customFormat="1" ht="38.25">
      <c r="A682" s="238">
        <f>IF((SUM('Раздел 4'!W48:W48)=SUM('Раздел 4'!R48:V48)),"","Неверно!")</f>
      </c>
      <c r="B682" s="240" t="s">
        <v>633</v>
      </c>
      <c r="C682" s="241" t="s">
        <v>634</v>
      </c>
      <c r="D682" s="241" t="s">
        <v>635</v>
      </c>
      <c r="E682" s="241" t="str">
        <f>CONCATENATE(SUM('Раздел 4'!W48:W48),"=",SUM('Раздел 4'!R48:V48))</f>
        <v>43=43</v>
      </c>
      <c r="F682" s="225"/>
    </row>
    <row r="683" spans="1:6" s="120" customFormat="1" ht="38.25">
      <c r="A683" s="238">
        <f>IF((SUM('Раздел 4'!W49:W49)=SUM('Раздел 4'!R49:V49)),"","Неверно!")</f>
      </c>
      <c r="B683" s="240" t="s">
        <v>633</v>
      </c>
      <c r="C683" s="241" t="s">
        <v>634</v>
      </c>
      <c r="D683" s="241" t="s">
        <v>635</v>
      </c>
      <c r="E683" s="241" t="str">
        <f>CONCATENATE(SUM('Раздел 4'!W49:W49),"=",SUM('Раздел 4'!R49:V49))</f>
        <v>34=34</v>
      </c>
      <c r="F683" s="225"/>
    </row>
    <row r="684" spans="1:6" s="120" customFormat="1" ht="38.25">
      <c r="A684" s="238">
        <f>IF((SUM('Раздел 4'!W50:W50)=SUM('Раздел 4'!R50:V50)),"","Неверно!")</f>
      </c>
      <c r="B684" s="240" t="s">
        <v>633</v>
      </c>
      <c r="C684" s="241" t="s">
        <v>634</v>
      </c>
      <c r="D684" s="241" t="s">
        <v>635</v>
      </c>
      <c r="E684" s="241" t="str">
        <f>CONCATENATE(SUM('Раздел 4'!W50:W50),"=",SUM('Раздел 4'!R50:V50))</f>
        <v>1=1</v>
      </c>
      <c r="F684" s="225"/>
    </row>
    <row r="685" spans="1:6" s="120" customFormat="1" ht="38.25">
      <c r="A685" s="238">
        <f>IF((SUM('Раздел 4'!W51:W51)=SUM('Раздел 4'!R51:V51)),"","Неверно!")</f>
      </c>
      <c r="B685" s="240" t="s">
        <v>633</v>
      </c>
      <c r="C685" s="241" t="s">
        <v>634</v>
      </c>
      <c r="D685" s="241" t="s">
        <v>635</v>
      </c>
      <c r="E685" s="241" t="str">
        <f>CONCATENATE(SUM('Раздел 4'!W51:W51),"=",SUM('Раздел 4'!R51:V51))</f>
        <v>43=43</v>
      </c>
      <c r="F685" s="225"/>
    </row>
    <row r="686" spans="1:6" s="120" customFormat="1" ht="38.25">
      <c r="A686" s="238">
        <f>IF((SUM('Раздел 4'!W52:W52)=SUM('Раздел 4'!R52:V52)),"","Неверно!")</f>
      </c>
      <c r="B686" s="240" t="s">
        <v>633</v>
      </c>
      <c r="C686" s="241" t="s">
        <v>634</v>
      </c>
      <c r="D686" s="241" t="s">
        <v>635</v>
      </c>
      <c r="E686" s="241" t="str">
        <f>CONCATENATE(SUM('Раздел 4'!W52:W52),"=",SUM('Раздел 4'!R52:V52))</f>
        <v>0=0</v>
      </c>
      <c r="F686" s="225"/>
    </row>
    <row r="687" spans="1:6" s="120" customFormat="1" ht="38.25">
      <c r="A687" s="238">
        <f>IF((SUM('Раздел 4'!W53:W53)=SUM('Раздел 4'!R53:V53)),"","Неверно!")</f>
      </c>
      <c r="B687" s="240" t="s">
        <v>633</v>
      </c>
      <c r="C687" s="241" t="s">
        <v>634</v>
      </c>
      <c r="D687" s="241" t="s">
        <v>635</v>
      </c>
      <c r="E687" s="241" t="str">
        <f>CONCATENATE(SUM('Раздел 4'!W53:W53),"=",SUM('Раздел 4'!R53:V53))</f>
        <v>0=0</v>
      </c>
      <c r="F687" s="225"/>
    </row>
    <row r="688" spans="1:6" s="120" customFormat="1" ht="38.25">
      <c r="A688" s="238">
        <f>IF((SUM('Раздел 4'!W54:W54)=SUM('Раздел 4'!R54:V54)),"","Неверно!")</f>
      </c>
      <c r="B688" s="240" t="s">
        <v>633</v>
      </c>
      <c r="C688" s="241" t="s">
        <v>634</v>
      </c>
      <c r="D688" s="241" t="s">
        <v>635</v>
      </c>
      <c r="E688" s="241" t="str">
        <f>CONCATENATE(SUM('Раздел 4'!W54:W54),"=",SUM('Раздел 4'!R54:V54))</f>
        <v>19=19</v>
      </c>
      <c r="F688" s="225"/>
    </row>
    <row r="689" spans="1:6" s="120" customFormat="1" ht="38.25">
      <c r="A689" s="238">
        <f>IF((SUM('Раздел 4'!W55:W55)=SUM('Раздел 4'!R55:V55)),"","Неверно!")</f>
      </c>
      <c r="B689" s="240" t="s">
        <v>633</v>
      </c>
      <c r="C689" s="241" t="s">
        <v>634</v>
      </c>
      <c r="D689" s="241" t="s">
        <v>635</v>
      </c>
      <c r="E689" s="241" t="str">
        <f>CONCATENATE(SUM('Раздел 4'!W55:W55),"=",SUM('Раздел 4'!R55:V55))</f>
        <v>16=16</v>
      </c>
      <c r="F689" s="225"/>
    </row>
    <row r="690" spans="1:6" s="120" customFormat="1" ht="38.25">
      <c r="A690" s="238">
        <f>IF((SUM('Раздел 4'!W56:W56)=SUM('Раздел 4'!R56:V56)),"","Неверно!")</f>
      </c>
      <c r="B690" s="240" t="s">
        <v>633</v>
      </c>
      <c r="C690" s="241" t="s">
        <v>634</v>
      </c>
      <c r="D690" s="241" t="s">
        <v>635</v>
      </c>
      <c r="E690" s="241" t="str">
        <f>CONCATENATE(SUM('Раздел 4'!W56:W56),"=",SUM('Раздел 4'!R56:V56))</f>
        <v>3=3</v>
      </c>
      <c r="F690" s="225"/>
    </row>
    <row r="691" spans="1:6" s="120" customFormat="1" ht="38.25">
      <c r="A691" s="238">
        <f>IF((SUM('Раздел 4'!W57:W57)=SUM('Раздел 4'!R57:V57)),"","Неверно!")</f>
      </c>
      <c r="B691" s="240" t="s">
        <v>633</v>
      </c>
      <c r="C691" s="241" t="s">
        <v>634</v>
      </c>
      <c r="D691" s="241" t="s">
        <v>635</v>
      </c>
      <c r="E691" s="241" t="str">
        <f>CONCATENATE(SUM('Раздел 4'!W57:W57),"=",SUM('Раздел 4'!R57:V57))</f>
        <v>5=5</v>
      </c>
      <c r="F691" s="225"/>
    </row>
    <row r="692" spans="1:6" s="120" customFormat="1" ht="38.25">
      <c r="A692" s="238">
        <f>IF((SUM('Раздел 4'!W58:W58)=SUM('Раздел 4'!R58:V58)),"","Неверно!")</f>
      </c>
      <c r="B692" s="240" t="s">
        <v>633</v>
      </c>
      <c r="C692" s="241" t="s">
        <v>634</v>
      </c>
      <c r="D692" s="241" t="s">
        <v>635</v>
      </c>
      <c r="E692" s="241" t="str">
        <f>CONCATENATE(SUM('Раздел 4'!W58:W58),"=",SUM('Раздел 4'!R58:V58))</f>
        <v>0=0</v>
      </c>
      <c r="F692" s="225"/>
    </row>
    <row r="693" spans="1:6" s="120" customFormat="1" ht="38.25">
      <c r="A693" s="238">
        <f>IF((SUM('Раздел 4'!W59:W59)=SUM('Раздел 4'!R59:V59)),"","Неверно!")</f>
      </c>
      <c r="B693" s="240" t="s">
        <v>633</v>
      </c>
      <c r="C693" s="241" t="s">
        <v>634</v>
      </c>
      <c r="D693" s="241" t="s">
        <v>635</v>
      </c>
      <c r="E693" s="241" t="str">
        <f>CONCATENATE(SUM('Раздел 4'!W59:W59),"=",SUM('Раздел 4'!R59:V59))</f>
        <v>0=0</v>
      </c>
      <c r="F693" s="225"/>
    </row>
    <row r="694" spans="1:6" s="120" customFormat="1" ht="38.25">
      <c r="A694" s="238">
        <f>IF((SUM('Раздел 4'!W60:W60)=SUM('Раздел 4'!R60:V60)),"","Неверно!")</f>
      </c>
      <c r="B694" s="240" t="s">
        <v>633</v>
      </c>
      <c r="C694" s="241" t="s">
        <v>634</v>
      </c>
      <c r="D694" s="241" t="s">
        <v>635</v>
      </c>
      <c r="E694" s="241" t="str">
        <f>CONCATENATE(SUM('Раздел 4'!W60:W60),"=",SUM('Раздел 4'!R60:V60))</f>
        <v>2=2</v>
      </c>
      <c r="F694" s="225"/>
    </row>
    <row r="695" spans="1:6" s="120" customFormat="1" ht="38.25">
      <c r="A695" s="238">
        <f>IF((SUM('Раздел 4'!W61:W61)=SUM('Раздел 4'!R61:V61)),"","Неверно!")</f>
      </c>
      <c r="B695" s="240" t="s">
        <v>633</v>
      </c>
      <c r="C695" s="241" t="s">
        <v>634</v>
      </c>
      <c r="D695" s="241" t="s">
        <v>635</v>
      </c>
      <c r="E695" s="241" t="str">
        <f>CONCATENATE(SUM('Раздел 4'!W61:W61),"=",SUM('Раздел 4'!R61:V61))</f>
        <v>0=0</v>
      </c>
      <c r="F695" s="225"/>
    </row>
    <row r="696" spans="1:6" s="120" customFormat="1" ht="63.75">
      <c r="A696" s="238">
        <f>IF((SUM('Разделы 5, 6, 7, 8'!E5:E5)&lt;=SUM('Раздел 4'!G45:G45)+SUM('Раздел 4'!L45:L45)),"","Неверно!")</f>
      </c>
      <c r="B696" s="240" t="s">
        <v>636</v>
      </c>
      <c r="C696" s="241" t="s">
        <v>637</v>
      </c>
      <c r="D696" s="241" t="s">
        <v>638</v>
      </c>
      <c r="E696" s="241" t="str">
        <f>CONCATENATE(SUM('Разделы 5, 6, 7, 8'!E5:E5),"&lt;=",SUM('Раздел 4'!G45:G45),"+",SUM('Раздел 4'!L45:L45))</f>
        <v>0&lt;=0+1</v>
      </c>
      <c r="F696" s="225"/>
    </row>
    <row r="697" spans="1:6" s="120" customFormat="1" ht="38.25">
      <c r="A697" s="238">
        <f>IF((SUM('Раздел 4'!AA45:AA45)&lt;=SUM('Раздел 4'!AA45:AA45)),"","Неверно!")</f>
      </c>
      <c r="B697" s="240" t="s">
        <v>639</v>
      </c>
      <c r="C697" s="241" t="s">
        <v>640</v>
      </c>
      <c r="D697" s="241" t="s">
        <v>641</v>
      </c>
      <c r="E697" s="241" t="str">
        <f>CONCATENATE(SUM('Раздел 4'!AA45:AA45),"&lt;=",SUM('Раздел 4'!AA45:AA45))</f>
        <v>0&lt;=0</v>
      </c>
      <c r="F697" s="225"/>
    </row>
    <row r="698" spans="1:6" s="120" customFormat="1" ht="38.25">
      <c r="A698" s="238">
        <f>IF((SUM('Раздел 4'!AB45:AB45)&lt;=SUM('Раздел 4'!AB45:AB45)),"","Неверно!")</f>
      </c>
      <c r="B698" s="240" t="s">
        <v>639</v>
      </c>
      <c r="C698" s="241" t="s">
        <v>640</v>
      </c>
      <c r="D698" s="241" t="s">
        <v>641</v>
      </c>
      <c r="E698" s="241" t="str">
        <f>CONCATENATE(SUM('Раздел 4'!AB45:AB45),"&lt;=",SUM('Раздел 4'!AB45:AB45))</f>
        <v>0&lt;=0</v>
      </c>
      <c r="F698" s="225"/>
    </row>
    <row r="699" spans="1:6" s="120" customFormat="1" ht="38.25">
      <c r="A699" s="238">
        <f>IF((SUM('Раздел 4'!AC45:AC45)&lt;=SUM('Раздел 4'!AC45:AC45)),"","Неверно!")</f>
      </c>
      <c r="B699" s="240" t="s">
        <v>639</v>
      </c>
      <c r="C699" s="241" t="s">
        <v>640</v>
      </c>
      <c r="D699" s="241" t="s">
        <v>641</v>
      </c>
      <c r="E699" s="241" t="str">
        <f>CONCATENATE(SUM('Раздел 4'!AC45:AC45),"&lt;=",SUM('Раздел 4'!AC45:AC45))</f>
        <v>0&lt;=0</v>
      </c>
      <c r="F699" s="225"/>
    </row>
    <row r="700" spans="1:6" s="120" customFormat="1" ht="38.25">
      <c r="A700" s="238">
        <f>IF((SUM('Раздел 4'!AD45:AD45)&lt;=SUM('Раздел 4'!AD45:AD45)),"","Неверно!")</f>
      </c>
      <c r="B700" s="240" t="s">
        <v>639</v>
      </c>
      <c r="C700" s="241" t="s">
        <v>640</v>
      </c>
      <c r="D700" s="241" t="s">
        <v>641</v>
      </c>
      <c r="E700" s="241" t="str">
        <f>CONCATENATE(SUM('Раздел 4'!AD45:AD45),"&lt;=",SUM('Раздел 4'!AD45:AD45))</f>
        <v>0&lt;=0</v>
      </c>
      <c r="F700" s="225"/>
    </row>
    <row r="701" spans="1:6" s="120" customFormat="1" ht="38.25">
      <c r="A701" s="238">
        <f>IF((SUM('Раздел 4'!AE45:AE45)&lt;=SUM('Раздел 4'!AE45:AE45)),"","Неверно!")</f>
      </c>
      <c r="B701" s="240" t="s">
        <v>639</v>
      </c>
      <c r="C701" s="241" t="s">
        <v>640</v>
      </c>
      <c r="D701" s="241" t="s">
        <v>641</v>
      </c>
      <c r="E701" s="241" t="str">
        <f>CONCATENATE(SUM('Раздел 4'!AE45:AE45),"&lt;=",SUM('Раздел 4'!AE45:AE45))</f>
        <v>1&lt;=1</v>
      </c>
      <c r="F701" s="225"/>
    </row>
    <row r="702" spans="1:6" s="120" customFormat="1" ht="38.25">
      <c r="A702" s="238">
        <f>IF((SUM('Раздел 4'!AF45:AF45)&lt;=SUM('Раздел 4'!AF45:AF45)),"","Неверно!")</f>
      </c>
      <c r="B702" s="240" t="s">
        <v>639</v>
      </c>
      <c r="C702" s="241" t="s">
        <v>640</v>
      </c>
      <c r="D702" s="241" t="s">
        <v>641</v>
      </c>
      <c r="E702" s="241" t="str">
        <f>CONCATENATE(SUM('Раздел 4'!AF45:AF45),"&lt;=",SUM('Раздел 4'!AF45:AF45))</f>
        <v>1&lt;=1</v>
      </c>
      <c r="F702" s="225"/>
    </row>
    <row r="703" spans="1:6" s="120" customFormat="1" ht="38.25">
      <c r="A703" s="238">
        <f>IF((SUM('Раздел 4'!AG45:AG45)&lt;=SUM('Раздел 4'!AG45:AG45)),"","Неверно!")</f>
      </c>
      <c r="B703" s="240" t="s">
        <v>639</v>
      </c>
      <c r="C703" s="241" t="s">
        <v>640</v>
      </c>
      <c r="D703" s="241" t="s">
        <v>641</v>
      </c>
      <c r="E703" s="241" t="str">
        <f>CONCATENATE(SUM('Раздел 4'!AG45:AG45),"&lt;=",SUM('Раздел 4'!AG45:AG45))</f>
        <v>3&lt;=3</v>
      </c>
      <c r="F703" s="225"/>
    </row>
    <row r="704" spans="1:6" s="120" customFormat="1" ht="38.25">
      <c r="A704" s="238">
        <f>IF((SUM('Раздел 4'!AH45:AH45)&lt;=SUM('Раздел 4'!AH45:AH45)),"","Неверно!")</f>
      </c>
      <c r="B704" s="240" t="s">
        <v>639</v>
      </c>
      <c r="C704" s="241" t="s">
        <v>640</v>
      </c>
      <c r="D704" s="241" t="s">
        <v>641</v>
      </c>
      <c r="E704" s="241" t="str">
        <f>CONCATENATE(SUM('Раздел 4'!AH45:AH45),"&lt;=",SUM('Раздел 4'!AH45:AH45))</f>
        <v>15&lt;=15</v>
      </c>
      <c r="F704" s="225"/>
    </row>
    <row r="705" spans="1:6" s="120" customFormat="1" ht="38.25">
      <c r="A705" s="238">
        <f>IF((SUM('Раздел 4'!AI45:AI45)&lt;=SUM('Раздел 4'!AI45:AI45)),"","Неверно!")</f>
      </c>
      <c r="B705" s="240" t="s">
        <v>639</v>
      </c>
      <c r="C705" s="241" t="s">
        <v>640</v>
      </c>
      <c r="D705" s="241" t="s">
        <v>641</v>
      </c>
      <c r="E705" s="241" t="str">
        <f>CONCATENATE(SUM('Раздел 4'!AI45:AI45),"&lt;=",SUM('Раздел 4'!AI45:AI45))</f>
        <v>99&lt;=99</v>
      </c>
      <c r="F705" s="225"/>
    </row>
    <row r="706" spans="1:6" s="120" customFormat="1" ht="38.25">
      <c r="A706" s="238">
        <f>IF((SUM('Раздел 4'!AJ45:AJ45)&lt;=SUM('Раздел 4'!AJ45:AJ45)),"","Неверно!")</f>
      </c>
      <c r="B706" s="240" t="s">
        <v>639</v>
      </c>
      <c r="C706" s="241" t="s">
        <v>640</v>
      </c>
      <c r="D706" s="241" t="s">
        <v>641</v>
      </c>
      <c r="E706" s="241" t="str">
        <f>CONCATENATE(SUM('Раздел 4'!AJ45:AJ45),"&lt;=",SUM('Раздел 4'!AJ45:AJ45))</f>
        <v>52&lt;=52</v>
      </c>
      <c r="F706" s="225"/>
    </row>
    <row r="707" spans="1:6" s="120" customFormat="1" ht="38.25">
      <c r="A707" s="238">
        <f>IF((SUM('Раздел 4'!AK45:AK45)&lt;=SUM('Раздел 4'!AK45:AK45)),"","Неверно!")</f>
      </c>
      <c r="B707" s="240" t="s">
        <v>639</v>
      </c>
      <c r="C707" s="241" t="s">
        <v>640</v>
      </c>
      <c r="D707" s="241" t="s">
        <v>641</v>
      </c>
      <c r="E707" s="241" t="str">
        <f>CONCATENATE(SUM('Раздел 4'!AK45:AK45),"&lt;=",SUM('Раздел 4'!AK45:AK45))</f>
        <v>1&lt;=1</v>
      </c>
      <c r="F707" s="225"/>
    </row>
    <row r="708" spans="1:6" s="120" customFormat="1" ht="38.25">
      <c r="A708" s="238">
        <f>IF((SUM('Раздел 4'!AL45:AL45)&lt;=SUM('Раздел 4'!AL45:AL45)),"","Неверно!")</f>
      </c>
      <c r="B708" s="240" t="s">
        <v>639</v>
      </c>
      <c r="C708" s="241" t="s">
        <v>640</v>
      </c>
      <c r="D708" s="241" t="s">
        <v>641</v>
      </c>
      <c r="E708" s="241" t="str">
        <f>CONCATENATE(SUM('Раздел 4'!AL45:AL45),"&lt;=",SUM('Раздел 4'!AL45:AL45))</f>
        <v>433&lt;=433</v>
      </c>
      <c r="F708" s="225"/>
    </row>
    <row r="709" spans="1:6" s="120" customFormat="1" ht="38.25">
      <c r="A709" s="238">
        <f>IF((SUM('Раздел 4'!AM45:AM45)&lt;=SUM('Раздел 4'!AM45:AM45)),"","Неверно!")</f>
      </c>
      <c r="B709" s="240" t="s">
        <v>639</v>
      </c>
      <c r="C709" s="241" t="s">
        <v>640</v>
      </c>
      <c r="D709" s="241" t="s">
        <v>641</v>
      </c>
      <c r="E709" s="241" t="str">
        <f>CONCATENATE(SUM('Раздел 4'!AM45:AM45),"&lt;=",SUM('Раздел 4'!AM45:AM45))</f>
        <v>810&lt;=810</v>
      </c>
      <c r="F709" s="225"/>
    </row>
    <row r="710" spans="1:6" s="120" customFormat="1" ht="38.25">
      <c r="A710" s="238">
        <f>IF((SUM('Раздел 4'!AN45:AN45)&lt;=SUM('Раздел 4'!AN45:AN45)),"","Неверно!")</f>
      </c>
      <c r="B710" s="240" t="s">
        <v>639</v>
      </c>
      <c r="C710" s="241" t="s">
        <v>640</v>
      </c>
      <c r="D710" s="241" t="s">
        <v>641</v>
      </c>
      <c r="E710" s="241" t="str">
        <f>CONCATENATE(SUM('Раздел 4'!AN45:AN45),"&lt;=",SUM('Раздел 4'!AN45:AN45))</f>
        <v>1469&lt;=1469</v>
      </c>
      <c r="F710" s="225"/>
    </row>
    <row r="711" spans="1:6" s="120" customFormat="1" ht="38.25">
      <c r="A711" s="238">
        <f>IF((SUM('Раздел 4'!AO45:AO45)&lt;=SUM('Раздел 4'!AO45:AO45)),"","Неверно!")</f>
      </c>
      <c r="B711" s="240" t="s">
        <v>639</v>
      </c>
      <c r="C711" s="241" t="s">
        <v>640</v>
      </c>
      <c r="D711" s="241" t="s">
        <v>641</v>
      </c>
      <c r="E711" s="241" t="str">
        <f>CONCATENATE(SUM('Раздел 4'!AO45:AO45),"&lt;=",SUM('Раздел 4'!AO45:AO45))</f>
        <v>1&lt;=1</v>
      </c>
      <c r="F711" s="225"/>
    </row>
    <row r="712" spans="1:6" s="120" customFormat="1" ht="38.25">
      <c r="A712" s="238">
        <f>IF((SUM('Раздел 4'!AP45:AP45)&lt;=SUM('Раздел 4'!AP45:AP45)),"","Неверно!")</f>
      </c>
      <c r="B712" s="240" t="s">
        <v>639</v>
      </c>
      <c r="C712" s="241" t="s">
        <v>640</v>
      </c>
      <c r="D712" s="241" t="s">
        <v>641</v>
      </c>
      <c r="E712" s="241" t="str">
        <f>CONCATENATE(SUM('Раздел 4'!AP45:AP45),"&lt;=",SUM('Раздел 4'!AP45:AP45))</f>
        <v>18&lt;=18</v>
      </c>
      <c r="F712" s="225"/>
    </row>
    <row r="713" spans="1:6" s="120" customFormat="1" ht="38.25">
      <c r="A713" s="238">
        <f>IF((SUM('Раздел 4'!AQ45:AQ45)&lt;=SUM('Раздел 4'!AQ45:AQ45)),"","Неверно!")</f>
      </c>
      <c r="B713" s="240" t="s">
        <v>639</v>
      </c>
      <c r="C713" s="241" t="s">
        <v>640</v>
      </c>
      <c r="D713" s="241" t="s">
        <v>641</v>
      </c>
      <c r="E713" s="241" t="str">
        <f>CONCATENATE(SUM('Раздел 4'!AQ45:AQ45),"&lt;=",SUM('Раздел 4'!AQ45:AQ45))</f>
        <v>5&lt;=5</v>
      </c>
      <c r="F713" s="225"/>
    </row>
    <row r="714" spans="1:6" s="120" customFormat="1" ht="38.25">
      <c r="A714" s="238">
        <f>IF((SUM('Раздел 4'!AR45:AR45)&lt;=SUM('Раздел 4'!AR45:AR45)),"","Неверно!")</f>
      </c>
      <c r="B714" s="240" t="s">
        <v>639</v>
      </c>
      <c r="C714" s="241" t="s">
        <v>640</v>
      </c>
      <c r="D714" s="241" t="s">
        <v>641</v>
      </c>
      <c r="E714" s="241" t="str">
        <f>CONCATENATE(SUM('Раздел 4'!AR45:AR45),"&lt;=",SUM('Раздел 4'!AR45:AR45))</f>
        <v>31&lt;=31</v>
      </c>
      <c r="F714" s="225"/>
    </row>
    <row r="715" spans="1:6" s="120" customFormat="1" ht="38.25">
      <c r="A715" s="238">
        <f>IF((SUM('Раздел 4'!AS45:AS45)&lt;=SUM('Раздел 4'!AS45:AS45)),"","Неверно!")</f>
      </c>
      <c r="B715" s="240" t="s">
        <v>639</v>
      </c>
      <c r="C715" s="241" t="s">
        <v>640</v>
      </c>
      <c r="D715" s="241" t="s">
        <v>641</v>
      </c>
      <c r="E715" s="241" t="str">
        <f>CONCATENATE(SUM('Раздел 4'!AS45:AS45),"&lt;=",SUM('Раздел 4'!AS45:AS45))</f>
        <v>174&lt;=174</v>
      </c>
      <c r="F715" s="225"/>
    </row>
    <row r="716" spans="1:6" s="120" customFormat="1" ht="38.25">
      <c r="A716" s="238">
        <f>IF((SUM('Раздел 4'!F45:F45)&lt;=SUM('Раздел 4'!F45:F45)),"","Неверно!")</f>
      </c>
      <c r="B716" s="240" t="s">
        <v>639</v>
      </c>
      <c r="C716" s="241" t="s">
        <v>640</v>
      </c>
      <c r="D716" s="241" t="s">
        <v>641</v>
      </c>
      <c r="E716" s="241" t="str">
        <f>CONCATENATE(SUM('Раздел 4'!F45:F45),"&lt;=",SUM('Раздел 4'!F45:F45))</f>
        <v>516&lt;=516</v>
      </c>
      <c r="F716" s="225"/>
    </row>
    <row r="717" spans="1:6" s="120" customFormat="1" ht="38.25">
      <c r="A717" s="238">
        <f>IF((SUM('Раздел 4'!G45:G45)&lt;=SUM('Раздел 4'!G45:G45)),"","Неверно!")</f>
      </c>
      <c r="B717" s="240" t="s">
        <v>639</v>
      </c>
      <c r="C717" s="241" t="s">
        <v>640</v>
      </c>
      <c r="D717" s="241" t="s">
        <v>641</v>
      </c>
      <c r="E717" s="241" t="str">
        <f>CONCATENATE(SUM('Раздел 4'!G45:G45),"&lt;=",SUM('Раздел 4'!G45:G45))</f>
        <v>0&lt;=0</v>
      </c>
      <c r="F717" s="225"/>
    </row>
    <row r="718" spans="1:6" s="120" customFormat="1" ht="38.25">
      <c r="A718" s="238">
        <f>IF((SUM('Раздел 4'!H45:H45)&lt;=SUM('Раздел 4'!H45:H45)),"","Неверно!")</f>
      </c>
      <c r="B718" s="240" t="s">
        <v>639</v>
      </c>
      <c r="C718" s="241" t="s">
        <v>640</v>
      </c>
      <c r="D718" s="241" t="s">
        <v>641</v>
      </c>
      <c r="E718" s="241" t="str">
        <f>CONCATENATE(SUM('Раздел 4'!H45:H45),"&lt;=",SUM('Раздел 4'!H45:H45))</f>
        <v>8&lt;=8</v>
      </c>
      <c r="F718" s="225"/>
    </row>
    <row r="719" spans="1:6" s="120" customFormat="1" ht="38.25">
      <c r="A719" s="238">
        <f>IF((SUM('Раздел 4'!I45:I45)&lt;=SUM('Раздел 4'!I45:I45)),"","Неверно!")</f>
      </c>
      <c r="B719" s="240" t="s">
        <v>639</v>
      </c>
      <c r="C719" s="241" t="s">
        <v>640</v>
      </c>
      <c r="D719" s="241" t="s">
        <v>641</v>
      </c>
      <c r="E719" s="241" t="str">
        <f>CONCATENATE(SUM('Раздел 4'!I45:I45),"&lt;=",SUM('Раздел 4'!I45:I45))</f>
        <v>0&lt;=0</v>
      </c>
      <c r="F719" s="225"/>
    </row>
    <row r="720" spans="1:6" s="120" customFormat="1" ht="38.25">
      <c r="A720" s="238">
        <f>IF((SUM('Раздел 4'!J45:J45)&lt;=SUM('Раздел 4'!J45:J45)),"","Неверно!")</f>
      </c>
      <c r="B720" s="240" t="s">
        <v>639</v>
      </c>
      <c r="C720" s="241" t="s">
        <v>640</v>
      </c>
      <c r="D720" s="241" t="s">
        <v>641</v>
      </c>
      <c r="E720" s="241" t="str">
        <f>CONCATENATE(SUM('Раздел 4'!J45:J45),"&lt;=",SUM('Раздел 4'!J45:J45))</f>
        <v>2&lt;=2</v>
      </c>
      <c r="F720" s="225"/>
    </row>
    <row r="721" spans="1:6" s="120" customFormat="1" ht="38.25">
      <c r="A721" s="238">
        <f>IF((SUM('Раздел 4'!K45:K45)&lt;=SUM('Раздел 4'!K45:K45)),"","Неверно!")</f>
      </c>
      <c r="B721" s="240" t="s">
        <v>639</v>
      </c>
      <c r="C721" s="241" t="s">
        <v>640</v>
      </c>
      <c r="D721" s="241" t="s">
        <v>641</v>
      </c>
      <c r="E721" s="241" t="str">
        <f>CONCATENATE(SUM('Раздел 4'!K45:K45),"&lt;=",SUM('Раздел 4'!K45:K45))</f>
        <v>0&lt;=0</v>
      </c>
      <c r="F721" s="225"/>
    </row>
    <row r="722" spans="1:6" s="120" customFormat="1" ht="38.25">
      <c r="A722" s="238">
        <f>IF((SUM('Раздел 4'!L45:L45)&lt;=SUM('Раздел 4'!L45:L45)),"","Неверно!")</f>
      </c>
      <c r="B722" s="240" t="s">
        <v>639</v>
      </c>
      <c r="C722" s="241" t="s">
        <v>640</v>
      </c>
      <c r="D722" s="241" t="s">
        <v>641</v>
      </c>
      <c r="E722" s="241" t="str">
        <f>CONCATENATE(SUM('Раздел 4'!L45:L45),"&lt;=",SUM('Раздел 4'!L45:L45))</f>
        <v>1&lt;=1</v>
      </c>
      <c r="F722" s="225"/>
    </row>
    <row r="723" spans="1:6" s="120" customFormat="1" ht="38.25">
      <c r="A723" s="238">
        <f>IF((SUM('Раздел 4'!M45:M45)&lt;=SUM('Раздел 4'!M45:M45)),"","Неверно!")</f>
      </c>
      <c r="B723" s="240" t="s">
        <v>639</v>
      </c>
      <c r="C723" s="241" t="s">
        <v>640</v>
      </c>
      <c r="D723" s="241" t="s">
        <v>641</v>
      </c>
      <c r="E723" s="241" t="str">
        <f>CONCATENATE(SUM('Раздел 4'!M45:M45),"&lt;=",SUM('Раздел 4'!M45:M45))</f>
        <v>0&lt;=0</v>
      </c>
      <c r="F723" s="225"/>
    </row>
    <row r="724" spans="1:6" s="120" customFormat="1" ht="38.25">
      <c r="A724" s="238">
        <f>IF((SUM('Раздел 4'!N45:N45)&lt;=SUM('Раздел 4'!N45:N45)),"","Неверно!")</f>
      </c>
      <c r="B724" s="240" t="s">
        <v>639</v>
      </c>
      <c r="C724" s="241" t="s">
        <v>640</v>
      </c>
      <c r="D724" s="241" t="s">
        <v>641</v>
      </c>
      <c r="E724" s="241" t="str">
        <f>CONCATENATE(SUM('Раздел 4'!N45:N45),"&lt;=",SUM('Раздел 4'!N45:N45))</f>
        <v>0&lt;=0</v>
      </c>
      <c r="F724" s="225"/>
    </row>
    <row r="725" spans="1:6" s="120" customFormat="1" ht="38.25">
      <c r="A725" s="238">
        <f>IF((SUM('Раздел 4'!O45:O45)&lt;=SUM('Раздел 4'!O45:O45)),"","Неверно!")</f>
      </c>
      <c r="B725" s="240" t="s">
        <v>639</v>
      </c>
      <c r="C725" s="241" t="s">
        <v>640</v>
      </c>
      <c r="D725" s="241" t="s">
        <v>641</v>
      </c>
      <c r="E725" s="241" t="str">
        <f>CONCATENATE(SUM('Раздел 4'!O45:O45),"&lt;=",SUM('Раздел 4'!O45:O45))</f>
        <v>0&lt;=0</v>
      </c>
      <c r="F725" s="225"/>
    </row>
    <row r="726" spans="1:6" s="120" customFormat="1" ht="38.25">
      <c r="A726" s="238">
        <f>IF((SUM('Раздел 4'!P45:P45)&lt;=SUM('Раздел 4'!P45:P45)),"","Неверно!")</f>
      </c>
      <c r="B726" s="240" t="s">
        <v>639</v>
      </c>
      <c r="C726" s="241" t="s">
        <v>640</v>
      </c>
      <c r="D726" s="241" t="s">
        <v>641</v>
      </c>
      <c r="E726" s="241" t="str">
        <f>CONCATENATE(SUM('Раздел 4'!P45:P45),"&lt;=",SUM('Раздел 4'!P45:P45))</f>
        <v>1&lt;=1</v>
      </c>
      <c r="F726" s="225"/>
    </row>
    <row r="727" spans="1:6" s="120" customFormat="1" ht="38.25">
      <c r="A727" s="238">
        <f>IF((SUM('Раздел 4'!Q45:Q45)&lt;=SUM('Раздел 4'!Q45:Q45)),"","Неверно!")</f>
      </c>
      <c r="B727" s="240" t="s">
        <v>639</v>
      </c>
      <c r="C727" s="241" t="s">
        <v>640</v>
      </c>
      <c r="D727" s="241" t="s">
        <v>641</v>
      </c>
      <c r="E727" s="241" t="str">
        <f>CONCATENATE(SUM('Раздел 4'!Q45:Q45),"&lt;=",SUM('Раздел 4'!Q45:Q45))</f>
        <v>12&lt;=12</v>
      </c>
      <c r="F727" s="225"/>
    </row>
    <row r="728" spans="1:6" s="120" customFormat="1" ht="38.25">
      <c r="A728" s="238">
        <f>IF((SUM('Раздел 4'!R45:R45)&lt;=SUM('Раздел 4'!R45:R45)),"","Неверно!")</f>
      </c>
      <c r="B728" s="240" t="s">
        <v>639</v>
      </c>
      <c r="C728" s="241" t="s">
        <v>640</v>
      </c>
      <c r="D728" s="241" t="s">
        <v>641</v>
      </c>
      <c r="E728" s="241" t="str">
        <f>CONCATENATE(SUM('Раздел 4'!R45:R45),"&lt;=",SUM('Раздел 4'!R45:R45))</f>
        <v>0&lt;=0</v>
      </c>
      <c r="F728" s="225"/>
    </row>
    <row r="729" spans="1:6" s="120" customFormat="1" ht="38.25">
      <c r="A729" s="238">
        <f>IF((SUM('Раздел 4'!S45:S45)&lt;=SUM('Раздел 4'!S45:S45)),"","Неверно!")</f>
      </c>
      <c r="B729" s="240" t="s">
        <v>639</v>
      </c>
      <c r="C729" s="241" t="s">
        <v>640</v>
      </c>
      <c r="D729" s="241" t="s">
        <v>641</v>
      </c>
      <c r="E729" s="241" t="str">
        <f>CONCATENATE(SUM('Раздел 4'!S45:S45),"&lt;=",SUM('Раздел 4'!S45:S45))</f>
        <v>4&lt;=4</v>
      </c>
      <c r="F729" s="225"/>
    </row>
    <row r="730" spans="1:6" s="120" customFormat="1" ht="38.25">
      <c r="A730" s="238">
        <f>IF((SUM('Раздел 4'!T45:T45)&lt;=SUM('Раздел 4'!T45:T45)),"","Неверно!")</f>
      </c>
      <c r="B730" s="240" t="s">
        <v>639</v>
      </c>
      <c r="C730" s="241" t="s">
        <v>640</v>
      </c>
      <c r="D730" s="241" t="s">
        <v>641</v>
      </c>
      <c r="E730" s="241" t="str">
        <f>CONCATENATE(SUM('Раздел 4'!T45:T45),"&lt;=",SUM('Раздел 4'!T45:T45))</f>
        <v>0&lt;=0</v>
      </c>
      <c r="F730" s="225"/>
    </row>
    <row r="731" spans="1:6" s="120" customFormat="1" ht="38.25">
      <c r="A731" s="238">
        <f>IF((SUM('Раздел 4'!U45:U45)&lt;=SUM('Раздел 4'!U45:U45)),"","Неверно!")</f>
      </c>
      <c r="B731" s="240" t="s">
        <v>639</v>
      </c>
      <c r="C731" s="241" t="s">
        <v>640</v>
      </c>
      <c r="D731" s="241" t="s">
        <v>641</v>
      </c>
      <c r="E731" s="241" t="str">
        <f>CONCATENATE(SUM('Раздел 4'!U45:U45),"&lt;=",SUM('Раздел 4'!U45:U45))</f>
        <v>38&lt;=38</v>
      </c>
      <c r="F731" s="225"/>
    </row>
    <row r="732" spans="1:6" s="120" customFormat="1" ht="38.25">
      <c r="A732" s="238">
        <f>IF((SUM('Раздел 4'!V45:V45)&lt;=SUM('Раздел 4'!V45:V45)),"","Неверно!")</f>
      </c>
      <c r="B732" s="240" t="s">
        <v>639</v>
      </c>
      <c r="C732" s="241" t="s">
        <v>640</v>
      </c>
      <c r="D732" s="241" t="s">
        <v>641</v>
      </c>
      <c r="E732" s="241" t="str">
        <f>CONCATENATE(SUM('Раздел 4'!V45:V45),"&lt;=",SUM('Раздел 4'!V45:V45))</f>
        <v>1&lt;=1</v>
      </c>
      <c r="F732" s="225"/>
    </row>
    <row r="733" spans="1:6" s="120" customFormat="1" ht="38.25">
      <c r="A733" s="238">
        <f>IF((SUM('Раздел 4'!W45:W45)&lt;=SUM('Раздел 4'!W45:W45)),"","Неверно!")</f>
      </c>
      <c r="B733" s="240" t="s">
        <v>639</v>
      </c>
      <c r="C733" s="241" t="s">
        <v>640</v>
      </c>
      <c r="D733" s="241" t="s">
        <v>641</v>
      </c>
      <c r="E733" s="241" t="str">
        <f>CONCATENATE(SUM('Раздел 4'!W45:W45),"&lt;=",SUM('Раздел 4'!W45:W45))</f>
        <v>43&lt;=43</v>
      </c>
      <c r="F733" s="225"/>
    </row>
    <row r="734" spans="1:6" s="120" customFormat="1" ht="38.25">
      <c r="A734" s="238">
        <f>IF((SUM('Раздел 4'!X45:X45)&lt;=SUM('Раздел 4'!X45:X45)),"","Неверно!")</f>
      </c>
      <c r="B734" s="240" t="s">
        <v>639</v>
      </c>
      <c r="C734" s="241" t="s">
        <v>640</v>
      </c>
      <c r="D734" s="241" t="s">
        <v>641</v>
      </c>
      <c r="E734" s="241" t="str">
        <f>CONCATENATE(SUM('Раздел 4'!X45:X45),"&lt;=",SUM('Раздел 4'!X45:X45))</f>
        <v>0&lt;=0</v>
      </c>
      <c r="F734" s="225"/>
    </row>
    <row r="735" spans="1:6" s="120" customFormat="1" ht="38.25">
      <c r="A735" s="238">
        <f>IF((SUM('Раздел 4'!Y45:Y45)&lt;=SUM('Раздел 4'!Y45:Y45)),"","Неверно!")</f>
      </c>
      <c r="B735" s="240" t="s">
        <v>639</v>
      </c>
      <c r="C735" s="241" t="s">
        <v>640</v>
      </c>
      <c r="D735" s="241" t="s">
        <v>641</v>
      </c>
      <c r="E735" s="241" t="str">
        <f>CONCATENATE(SUM('Раздел 4'!Y45:Y45),"&lt;=",SUM('Раздел 4'!Y45:Y45))</f>
        <v>0&lt;=0</v>
      </c>
      <c r="F735" s="225"/>
    </row>
    <row r="736" spans="1:6" s="120" customFormat="1" ht="38.25">
      <c r="A736" s="238">
        <f>IF((SUM('Раздел 4'!Z45:Z45)&lt;=SUM('Раздел 4'!Z45:Z45)),"","Неверно!")</f>
      </c>
      <c r="B736" s="240" t="s">
        <v>639</v>
      </c>
      <c r="C736" s="241" t="s">
        <v>640</v>
      </c>
      <c r="D736" s="241" t="s">
        <v>641</v>
      </c>
      <c r="E736" s="241" t="str">
        <f>CONCATENATE(SUM('Раздел 4'!Z45:Z45),"&lt;=",SUM('Раздел 4'!Z45:Z45))</f>
        <v>0&lt;=0</v>
      </c>
      <c r="F736" s="225"/>
    </row>
    <row r="737" spans="1:6" s="120" customFormat="1" ht="38.25">
      <c r="A737" s="238">
        <f>IF((SUM('Раздел 4'!AA51:AA51)&lt;=SUM('Раздел 4'!AA45:AA45)),"","Неверно!")</f>
      </c>
      <c r="B737" s="240" t="s">
        <v>642</v>
      </c>
      <c r="C737" s="241" t="s">
        <v>643</v>
      </c>
      <c r="D737" s="241" t="s">
        <v>644</v>
      </c>
      <c r="E737" s="241" t="str">
        <f>CONCATENATE(SUM('Раздел 4'!AA51:AA51),"&lt;=",SUM('Раздел 4'!AA45:AA45))</f>
        <v>0&lt;=0</v>
      </c>
      <c r="F737" s="225"/>
    </row>
    <row r="738" spans="1:6" s="120" customFormat="1" ht="38.25">
      <c r="A738" s="238">
        <f>IF((SUM('Раздел 4'!AB51:AB51)&lt;=SUM('Раздел 4'!AB45:AB45)),"","Неверно!")</f>
      </c>
      <c r="B738" s="240" t="s">
        <v>642</v>
      </c>
      <c r="C738" s="241" t="s">
        <v>643</v>
      </c>
      <c r="D738" s="241" t="s">
        <v>644</v>
      </c>
      <c r="E738" s="241" t="str">
        <f>CONCATENATE(SUM('Раздел 4'!AB51:AB51),"&lt;=",SUM('Раздел 4'!AB45:AB45))</f>
        <v>0&lt;=0</v>
      </c>
      <c r="F738" s="225"/>
    </row>
    <row r="739" spans="1:6" s="120" customFormat="1" ht="38.25">
      <c r="A739" s="238">
        <f>IF((SUM('Раздел 4'!AC51:AC51)&lt;=SUM('Раздел 4'!AC45:AC45)),"","Неверно!")</f>
      </c>
      <c r="B739" s="240" t="s">
        <v>642</v>
      </c>
      <c r="C739" s="241" t="s">
        <v>643</v>
      </c>
      <c r="D739" s="241" t="s">
        <v>644</v>
      </c>
      <c r="E739" s="241" t="str">
        <f>CONCATENATE(SUM('Раздел 4'!AC51:AC51),"&lt;=",SUM('Раздел 4'!AC45:AC45))</f>
        <v>0&lt;=0</v>
      </c>
      <c r="F739" s="225"/>
    </row>
    <row r="740" spans="1:6" s="120" customFormat="1" ht="38.25">
      <c r="A740" s="238">
        <f>IF((SUM('Раздел 4'!AD51:AD51)&lt;=SUM('Раздел 4'!AD45:AD45)),"","Неверно!")</f>
      </c>
      <c r="B740" s="240" t="s">
        <v>642</v>
      </c>
      <c r="C740" s="241" t="s">
        <v>643</v>
      </c>
      <c r="D740" s="241" t="s">
        <v>644</v>
      </c>
      <c r="E740" s="241" t="str">
        <f>CONCATENATE(SUM('Раздел 4'!AD51:AD51),"&lt;=",SUM('Раздел 4'!AD45:AD45))</f>
        <v>0&lt;=0</v>
      </c>
      <c r="F740" s="225"/>
    </row>
    <row r="741" spans="1:6" s="120" customFormat="1" ht="38.25">
      <c r="A741" s="238">
        <f>IF((SUM('Раздел 4'!AE51:AE51)&lt;=SUM('Раздел 4'!AE45:AE45)),"","Неверно!")</f>
      </c>
      <c r="B741" s="240" t="s">
        <v>642</v>
      </c>
      <c r="C741" s="241" t="s">
        <v>643</v>
      </c>
      <c r="D741" s="241" t="s">
        <v>644</v>
      </c>
      <c r="E741" s="241" t="str">
        <f>CONCATENATE(SUM('Раздел 4'!AE51:AE51),"&lt;=",SUM('Раздел 4'!AE45:AE45))</f>
        <v>1&lt;=1</v>
      </c>
      <c r="F741" s="225"/>
    </row>
    <row r="742" spans="1:6" s="120" customFormat="1" ht="38.25">
      <c r="A742" s="238">
        <f>IF((SUM('Раздел 4'!AF51:AF51)&lt;=SUM('Раздел 4'!AF45:AF45)),"","Неверно!")</f>
      </c>
      <c r="B742" s="240" t="s">
        <v>642</v>
      </c>
      <c r="C742" s="241" t="s">
        <v>643</v>
      </c>
      <c r="D742" s="241" t="s">
        <v>644</v>
      </c>
      <c r="E742" s="241" t="str">
        <f>CONCATENATE(SUM('Раздел 4'!AF51:AF51),"&lt;=",SUM('Раздел 4'!AF45:AF45))</f>
        <v>1&lt;=1</v>
      </c>
      <c r="F742" s="225"/>
    </row>
    <row r="743" spans="1:6" s="120" customFormat="1" ht="38.25">
      <c r="A743" s="238">
        <f>IF((SUM('Раздел 4'!AG51:AG51)&lt;=SUM('Раздел 4'!AG45:AG45)),"","Неверно!")</f>
      </c>
      <c r="B743" s="240" t="s">
        <v>642</v>
      </c>
      <c r="C743" s="241" t="s">
        <v>643</v>
      </c>
      <c r="D743" s="241" t="s">
        <v>644</v>
      </c>
      <c r="E743" s="241" t="str">
        <f>CONCATENATE(SUM('Раздел 4'!AG51:AG51),"&lt;=",SUM('Раздел 4'!AG45:AG45))</f>
        <v>3&lt;=3</v>
      </c>
      <c r="F743" s="225"/>
    </row>
    <row r="744" spans="1:6" s="120" customFormat="1" ht="38.25">
      <c r="A744" s="238">
        <f>IF((SUM('Раздел 4'!AH51:AH51)&lt;=SUM('Раздел 4'!AH45:AH45)),"","Неверно!")</f>
      </c>
      <c r="B744" s="240" t="s">
        <v>642</v>
      </c>
      <c r="C744" s="241" t="s">
        <v>643</v>
      </c>
      <c r="D744" s="241" t="s">
        <v>644</v>
      </c>
      <c r="E744" s="241" t="str">
        <f>CONCATENATE(SUM('Раздел 4'!AH51:AH51),"&lt;=",SUM('Раздел 4'!AH45:AH45))</f>
        <v>15&lt;=15</v>
      </c>
      <c r="F744" s="225"/>
    </row>
    <row r="745" spans="1:6" s="120" customFormat="1" ht="38.25">
      <c r="A745" s="238">
        <f>IF((SUM('Раздел 4'!AI51:AI51)&lt;=SUM('Раздел 4'!AI45:AI45)),"","Неверно!")</f>
      </c>
      <c r="B745" s="240" t="s">
        <v>642</v>
      </c>
      <c r="C745" s="241" t="s">
        <v>643</v>
      </c>
      <c r="D745" s="241" t="s">
        <v>644</v>
      </c>
      <c r="E745" s="241" t="str">
        <f>CONCATENATE(SUM('Раздел 4'!AI51:AI51),"&lt;=",SUM('Раздел 4'!AI45:AI45))</f>
        <v>99&lt;=99</v>
      </c>
      <c r="F745" s="225"/>
    </row>
    <row r="746" spans="1:6" s="120" customFormat="1" ht="38.25">
      <c r="A746" s="238">
        <f>IF((SUM('Раздел 4'!AJ51:AJ51)&lt;=SUM('Раздел 4'!AJ45:AJ45)),"","Неверно!")</f>
      </c>
      <c r="B746" s="240" t="s">
        <v>642</v>
      </c>
      <c r="C746" s="241" t="s">
        <v>643</v>
      </c>
      <c r="D746" s="241" t="s">
        <v>644</v>
      </c>
      <c r="E746" s="241" t="str">
        <f>CONCATENATE(SUM('Раздел 4'!AJ51:AJ51),"&lt;=",SUM('Раздел 4'!AJ45:AJ45))</f>
        <v>52&lt;=52</v>
      </c>
      <c r="F746" s="225"/>
    </row>
    <row r="747" spans="1:6" s="120" customFormat="1" ht="38.25">
      <c r="A747" s="238">
        <f>IF((SUM('Раздел 4'!AK51:AK51)&lt;=SUM('Раздел 4'!AK45:AK45)),"","Неверно!")</f>
      </c>
      <c r="B747" s="240" t="s">
        <v>642</v>
      </c>
      <c r="C747" s="241" t="s">
        <v>643</v>
      </c>
      <c r="D747" s="241" t="s">
        <v>644</v>
      </c>
      <c r="E747" s="241" t="str">
        <f>CONCATENATE(SUM('Раздел 4'!AK51:AK51),"&lt;=",SUM('Раздел 4'!AK45:AK45))</f>
        <v>1&lt;=1</v>
      </c>
      <c r="F747" s="225"/>
    </row>
    <row r="748" spans="1:6" s="120" customFormat="1" ht="38.25">
      <c r="A748" s="238">
        <f>IF((SUM('Раздел 4'!AL51:AL51)&lt;=SUM('Раздел 4'!AL45:AL45)),"","Неверно!")</f>
      </c>
      <c r="B748" s="240" t="s">
        <v>642</v>
      </c>
      <c r="C748" s="241" t="s">
        <v>643</v>
      </c>
      <c r="D748" s="241" t="s">
        <v>644</v>
      </c>
      <c r="E748" s="241" t="str">
        <f>CONCATENATE(SUM('Раздел 4'!AL51:AL51),"&lt;=",SUM('Раздел 4'!AL45:AL45))</f>
        <v>433&lt;=433</v>
      </c>
      <c r="F748" s="225"/>
    </row>
    <row r="749" spans="1:6" s="120" customFormat="1" ht="38.25">
      <c r="A749" s="238">
        <f>IF((SUM('Раздел 4'!AM51:AM51)&lt;=SUM('Раздел 4'!AM45:AM45)),"","Неверно!")</f>
      </c>
      <c r="B749" s="240" t="s">
        <v>642</v>
      </c>
      <c r="C749" s="241" t="s">
        <v>643</v>
      </c>
      <c r="D749" s="241" t="s">
        <v>644</v>
      </c>
      <c r="E749" s="241" t="str">
        <f>CONCATENATE(SUM('Раздел 4'!AM51:AM51),"&lt;=",SUM('Раздел 4'!AM45:AM45))</f>
        <v>810&lt;=810</v>
      </c>
      <c r="F749" s="225"/>
    </row>
    <row r="750" spans="1:6" s="120" customFormat="1" ht="38.25">
      <c r="A750" s="238">
        <f>IF((SUM('Раздел 4'!AN51:AN51)&lt;=SUM('Раздел 4'!AN45:AN45)),"","Неверно!")</f>
      </c>
      <c r="B750" s="240" t="s">
        <v>642</v>
      </c>
      <c r="C750" s="241" t="s">
        <v>643</v>
      </c>
      <c r="D750" s="241" t="s">
        <v>644</v>
      </c>
      <c r="E750" s="241" t="str">
        <f>CONCATENATE(SUM('Раздел 4'!AN51:AN51),"&lt;=",SUM('Раздел 4'!AN45:AN45))</f>
        <v>1469&lt;=1469</v>
      </c>
      <c r="F750" s="225"/>
    </row>
    <row r="751" spans="1:6" s="120" customFormat="1" ht="38.25">
      <c r="A751" s="238">
        <f>IF((SUM('Раздел 4'!AO51:AO51)&lt;=SUM('Раздел 4'!AO45:AO45)),"","Неверно!")</f>
      </c>
      <c r="B751" s="240" t="s">
        <v>642</v>
      </c>
      <c r="C751" s="241" t="s">
        <v>643</v>
      </c>
      <c r="D751" s="241" t="s">
        <v>644</v>
      </c>
      <c r="E751" s="241" t="str">
        <f>CONCATENATE(SUM('Раздел 4'!AO51:AO51),"&lt;=",SUM('Раздел 4'!AO45:AO45))</f>
        <v>1&lt;=1</v>
      </c>
      <c r="F751" s="225"/>
    </row>
    <row r="752" spans="1:6" s="120" customFormat="1" ht="38.25">
      <c r="A752" s="238">
        <f>IF((SUM('Раздел 4'!AP51:AP51)&lt;=SUM('Раздел 4'!AP45:AP45)),"","Неверно!")</f>
      </c>
      <c r="B752" s="240" t="s">
        <v>642</v>
      </c>
      <c r="C752" s="241" t="s">
        <v>643</v>
      </c>
      <c r="D752" s="241" t="s">
        <v>644</v>
      </c>
      <c r="E752" s="241" t="str">
        <f>CONCATENATE(SUM('Раздел 4'!AP51:AP51),"&lt;=",SUM('Раздел 4'!AP45:AP45))</f>
        <v>18&lt;=18</v>
      </c>
      <c r="F752" s="225"/>
    </row>
    <row r="753" spans="1:6" s="120" customFormat="1" ht="38.25">
      <c r="A753" s="238">
        <f>IF((SUM('Раздел 4'!AQ51:AQ51)&lt;=SUM('Раздел 4'!AQ45:AQ45)),"","Неверно!")</f>
      </c>
      <c r="B753" s="240" t="s">
        <v>642</v>
      </c>
      <c r="C753" s="241" t="s">
        <v>643</v>
      </c>
      <c r="D753" s="241" t="s">
        <v>644</v>
      </c>
      <c r="E753" s="241" t="str">
        <f>CONCATENATE(SUM('Раздел 4'!AQ51:AQ51),"&lt;=",SUM('Раздел 4'!AQ45:AQ45))</f>
        <v>5&lt;=5</v>
      </c>
      <c r="F753" s="225"/>
    </row>
    <row r="754" spans="1:6" s="120" customFormat="1" ht="38.25">
      <c r="A754" s="238">
        <f>IF((SUM('Раздел 4'!AR51:AR51)&lt;=SUM('Раздел 4'!AR45:AR45)),"","Неверно!")</f>
      </c>
      <c r="B754" s="240" t="s">
        <v>642</v>
      </c>
      <c r="C754" s="241" t="s">
        <v>643</v>
      </c>
      <c r="D754" s="241" t="s">
        <v>644</v>
      </c>
      <c r="E754" s="241" t="str">
        <f>CONCATENATE(SUM('Раздел 4'!AR51:AR51),"&lt;=",SUM('Раздел 4'!AR45:AR45))</f>
        <v>31&lt;=31</v>
      </c>
      <c r="F754" s="225"/>
    </row>
    <row r="755" spans="1:6" s="120" customFormat="1" ht="38.25">
      <c r="A755" s="238">
        <f>IF((SUM('Раздел 4'!AS51:AS51)&lt;=SUM('Раздел 4'!AS45:AS45)),"","Неверно!")</f>
      </c>
      <c r="B755" s="240" t="s">
        <v>642</v>
      </c>
      <c r="C755" s="241" t="s">
        <v>643</v>
      </c>
      <c r="D755" s="241" t="s">
        <v>644</v>
      </c>
      <c r="E755" s="241" t="str">
        <f>CONCATENATE(SUM('Раздел 4'!AS51:AS51),"&lt;=",SUM('Раздел 4'!AS45:AS45))</f>
        <v>174&lt;=174</v>
      </c>
      <c r="F755" s="225"/>
    </row>
    <row r="756" spans="1:6" s="120" customFormat="1" ht="38.25">
      <c r="A756" s="238">
        <f>IF((SUM('Раздел 4'!F51:F51)&lt;=SUM('Раздел 4'!F45:F45)),"","Неверно!")</f>
      </c>
      <c r="B756" s="240" t="s">
        <v>642</v>
      </c>
      <c r="C756" s="241" t="s">
        <v>643</v>
      </c>
      <c r="D756" s="241" t="s">
        <v>644</v>
      </c>
      <c r="E756" s="241" t="str">
        <f>CONCATENATE(SUM('Раздел 4'!F51:F51),"&lt;=",SUM('Раздел 4'!F45:F45))</f>
        <v>516&lt;=516</v>
      </c>
      <c r="F756" s="225"/>
    </row>
    <row r="757" spans="1:6" s="120" customFormat="1" ht="38.25">
      <c r="A757" s="238">
        <f>IF((SUM('Раздел 4'!G51:G51)&lt;=SUM('Раздел 4'!G45:G45)),"","Неверно!")</f>
      </c>
      <c r="B757" s="240" t="s">
        <v>642</v>
      </c>
      <c r="C757" s="241" t="s">
        <v>643</v>
      </c>
      <c r="D757" s="241" t="s">
        <v>644</v>
      </c>
      <c r="E757" s="241" t="str">
        <f>CONCATENATE(SUM('Раздел 4'!G51:G51),"&lt;=",SUM('Раздел 4'!G45:G45))</f>
        <v>0&lt;=0</v>
      </c>
      <c r="F757" s="225"/>
    </row>
    <row r="758" spans="1:6" s="120" customFormat="1" ht="38.25">
      <c r="A758" s="238">
        <f>IF((SUM('Раздел 4'!H51:H51)&lt;=SUM('Раздел 4'!H45:H45)),"","Неверно!")</f>
      </c>
      <c r="B758" s="240" t="s">
        <v>642</v>
      </c>
      <c r="C758" s="241" t="s">
        <v>643</v>
      </c>
      <c r="D758" s="241" t="s">
        <v>644</v>
      </c>
      <c r="E758" s="241" t="str">
        <f>CONCATENATE(SUM('Раздел 4'!H51:H51),"&lt;=",SUM('Раздел 4'!H45:H45))</f>
        <v>8&lt;=8</v>
      </c>
      <c r="F758" s="225"/>
    </row>
    <row r="759" spans="1:6" s="120" customFormat="1" ht="38.25">
      <c r="A759" s="238">
        <f>IF((SUM('Раздел 4'!I51:I51)&lt;=SUM('Раздел 4'!I45:I45)),"","Неверно!")</f>
      </c>
      <c r="B759" s="240" t="s">
        <v>642</v>
      </c>
      <c r="C759" s="241" t="s">
        <v>643</v>
      </c>
      <c r="D759" s="241" t="s">
        <v>644</v>
      </c>
      <c r="E759" s="241" t="str">
        <f>CONCATENATE(SUM('Раздел 4'!I51:I51),"&lt;=",SUM('Раздел 4'!I45:I45))</f>
        <v>0&lt;=0</v>
      </c>
      <c r="F759" s="225"/>
    </row>
    <row r="760" spans="1:6" s="120" customFormat="1" ht="38.25">
      <c r="A760" s="238">
        <f>IF((SUM('Раздел 4'!J51:J51)&lt;=SUM('Раздел 4'!J45:J45)),"","Неверно!")</f>
      </c>
      <c r="B760" s="240" t="s">
        <v>642</v>
      </c>
      <c r="C760" s="241" t="s">
        <v>643</v>
      </c>
      <c r="D760" s="241" t="s">
        <v>644</v>
      </c>
      <c r="E760" s="241" t="str">
        <f>CONCATENATE(SUM('Раздел 4'!J51:J51),"&lt;=",SUM('Раздел 4'!J45:J45))</f>
        <v>2&lt;=2</v>
      </c>
      <c r="F760" s="225"/>
    </row>
    <row r="761" spans="1:6" s="120" customFormat="1" ht="38.25">
      <c r="A761" s="238">
        <f>IF((SUM('Раздел 4'!K51:K51)&lt;=SUM('Раздел 4'!K45:K45)),"","Неверно!")</f>
      </c>
      <c r="B761" s="240" t="s">
        <v>642</v>
      </c>
      <c r="C761" s="241" t="s">
        <v>643</v>
      </c>
      <c r="D761" s="241" t="s">
        <v>644</v>
      </c>
      <c r="E761" s="241" t="str">
        <f>CONCATENATE(SUM('Раздел 4'!K51:K51),"&lt;=",SUM('Раздел 4'!K45:K45))</f>
        <v>0&lt;=0</v>
      </c>
      <c r="F761" s="225"/>
    </row>
    <row r="762" spans="1:6" s="120" customFormat="1" ht="38.25">
      <c r="A762" s="238">
        <f>IF((SUM('Раздел 4'!L51:L51)&lt;=SUM('Раздел 4'!L45:L45)),"","Неверно!")</f>
      </c>
      <c r="B762" s="240" t="s">
        <v>642</v>
      </c>
      <c r="C762" s="241" t="s">
        <v>643</v>
      </c>
      <c r="D762" s="241" t="s">
        <v>644</v>
      </c>
      <c r="E762" s="241" t="str">
        <f>CONCATENATE(SUM('Раздел 4'!L51:L51),"&lt;=",SUM('Раздел 4'!L45:L45))</f>
        <v>1&lt;=1</v>
      </c>
      <c r="F762" s="225"/>
    </row>
    <row r="763" spans="1:6" s="120" customFormat="1" ht="38.25">
      <c r="A763" s="238">
        <f>IF((SUM('Раздел 4'!M51:M51)&lt;=SUM('Раздел 4'!M45:M45)),"","Неверно!")</f>
      </c>
      <c r="B763" s="240" t="s">
        <v>642</v>
      </c>
      <c r="C763" s="241" t="s">
        <v>643</v>
      </c>
      <c r="D763" s="241" t="s">
        <v>644</v>
      </c>
      <c r="E763" s="241" t="str">
        <f>CONCATENATE(SUM('Раздел 4'!M51:M51),"&lt;=",SUM('Раздел 4'!M45:M45))</f>
        <v>0&lt;=0</v>
      </c>
      <c r="F763" s="225"/>
    </row>
    <row r="764" spans="1:6" s="120" customFormat="1" ht="38.25">
      <c r="A764" s="238">
        <f>IF((SUM('Раздел 4'!N51:N51)&lt;=SUM('Раздел 4'!N45:N45)),"","Неверно!")</f>
      </c>
      <c r="B764" s="240" t="s">
        <v>642</v>
      </c>
      <c r="C764" s="241" t="s">
        <v>643</v>
      </c>
      <c r="D764" s="241" t="s">
        <v>644</v>
      </c>
      <c r="E764" s="241" t="str">
        <f>CONCATENATE(SUM('Раздел 4'!N51:N51),"&lt;=",SUM('Раздел 4'!N45:N45))</f>
        <v>0&lt;=0</v>
      </c>
      <c r="F764" s="225"/>
    </row>
    <row r="765" spans="1:6" s="120" customFormat="1" ht="38.25">
      <c r="A765" s="238">
        <f>IF((SUM('Раздел 4'!O51:O51)&lt;=SUM('Раздел 4'!O45:O45)),"","Неверно!")</f>
      </c>
      <c r="B765" s="240" t="s">
        <v>642</v>
      </c>
      <c r="C765" s="241" t="s">
        <v>643</v>
      </c>
      <c r="D765" s="241" t="s">
        <v>644</v>
      </c>
      <c r="E765" s="241" t="str">
        <f>CONCATENATE(SUM('Раздел 4'!O51:O51),"&lt;=",SUM('Раздел 4'!O45:O45))</f>
        <v>0&lt;=0</v>
      </c>
      <c r="F765" s="225"/>
    </row>
    <row r="766" spans="1:6" s="120" customFormat="1" ht="38.25">
      <c r="A766" s="238">
        <f>IF((SUM('Раздел 4'!P51:P51)&lt;=SUM('Раздел 4'!P45:P45)),"","Неверно!")</f>
      </c>
      <c r="B766" s="240" t="s">
        <v>642</v>
      </c>
      <c r="C766" s="241" t="s">
        <v>643</v>
      </c>
      <c r="D766" s="241" t="s">
        <v>644</v>
      </c>
      <c r="E766" s="241" t="str">
        <f>CONCATENATE(SUM('Раздел 4'!P51:P51),"&lt;=",SUM('Раздел 4'!P45:P45))</f>
        <v>1&lt;=1</v>
      </c>
      <c r="F766" s="225"/>
    </row>
    <row r="767" spans="1:6" s="120" customFormat="1" ht="38.25">
      <c r="A767" s="238">
        <f>IF((SUM('Раздел 4'!Q51:Q51)&lt;=SUM('Раздел 4'!Q45:Q45)),"","Неверно!")</f>
      </c>
      <c r="B767" s="240" t="s">
        <v>642</v>
      </c>
      <c r="C767" s="241" t="s">
        <v>643</v>
      </c>
      <c r="D767" s="241" t="s">
        <v>644</v>
      </c>
      <c r="E767" s="241" t="str">
        <f>CONCATENATE(SUM('Раздел 4'!Q51:Q51),"&lt;=",SUM('Раздел 4'!Q45:Q45))</f>
        <v>12&lt;=12</v>
      </c>
      <c r="F767" s="225"/>
    </row>
    <row r="768" spans="1:6" s="120" customFormat="1" ht="38.25">
      <c r="A768" s="238">
        <f>IF((SUM('Раздел 4'!R51:R51)&lt;=SUM('Раздел 4'!R45:R45)),"","Неверно!")</f>
      </c>
      <c r="B768" s="240" t="s">
        <v>642</v>
      </c>
      <c r="C768" s="241" t="s">
        <v>643</v>
      </c>
      <c r="D768" s="241" t="s">
        <v>644</v>
      </c>
      <c r="E768" s="241" t="str">
        <f>CONCATENATE(SUM('Раздел 4'!R51:R51),"&lt;=",SUM('Раздел 4'!R45:R45))</f>
        <v>0&lt;=0</v>
      </c>
      <c r="F768" s="225"/>
    </row>
    <row r="769" spans="1:6" s="120" customFormat="1" ht="38.25">
      <c r="A769" s="238">
        <f>IF((SUM('Раздел 4'!S51:S51)&lt;=SUM('Раздел 4'!S45:S45)),"","Неверно!")</f>
      </c>
      <c r="B769" s="240" t="s">
        <v>642</v>
      </c>
      <c r="C769" s="241" t="s">
        <v>643</v>
      </c>
      <c r="D769" s="241" t="s">
        <v>644</v>
      </c>
      <c r="E769" s="241" t="str">
        <f>CONCATENATE(SUM('Раздел 4'!S51:S51),"&lt;=",SUM('Раздел 4'!S45:S45))</f>
        <v>4&lt;=4</v>
      </c>
      <c r="F769" s="225"/>
    </row>
    <row r="770" spans="1:6" s="120" customFormat="1" ht="38.25">
      <c r="A770" s="238">
        <f>IF((SUM('Раздел 4'!T51:T51)&lt;=SUM('Раздел 4'!T45:T45)),"","Неверно!")</f>
      </c>
      <c r="B770" s="240" t="s">
        <v>642</v>
      </c>
      <c r="C770" s="241" t="s">
        <v>643</v>
      </c>
      <c r="D770" s="241" t="s">
        <v>644</v>
      </c>
      <c r="E770" s="241" t="str">
        <f>CONCATENATE(SUM('Раздел 4'!T51:T51),"&lt;=",SUM('Раздел 4'!T45:T45))</f>
        <v>0&lt;=0</v>
      </c>
      <c r="F770" s="225"/>
    </row>
    <row r="771" spans="1:6" s="120" customFormat="1" ht="38.25">
      <c r="A771" s="238">
        <f>IF((SUM('Раздел 4'!U51:U51)&lt;=SUM('Раздел 4'!U45:U45)),"","Неверно!")</f>
      </c>
      <c r="B771" s="240" t="s">
        <v>642</v>
      </c>
      <c r="C771" s="241" t="s">
        <v>643</v>
      </c>
      <c r="D771" s="241" t="s">
        <v>644</v>
      </c>
      <c r="E771" s="241" t="str">
        <f>CONCATENATE(SUM('Раздел 4'!U51:U51),"&lt;=",SUM('Раздел 4'!U45:U45))</f>
        <v>38&lt;=38</v>
      </c>
      <c r="F771" s="225"/>
    </row>
    <row r="772" spans="1:6" s="120" customFormat="1" ht="38.25">
      <c r="A772" s="238">
        <f>IF((SUM('Раздел 4'!V51:V51)&lt;=SUM('Раздел 4'!V45:V45)),"","Неверно!")</f>
      </c>
      <c r="B772" s="240" t="s">
        <v>642</v>
      </c>
      <c r="C772" s="241" t="s">
        <v>643</v>
      </c>
      <c r="D772" s="241" t="s">
        <v>644</v>
      </c>
      <c r="E772" s="241" t="str">
        <f>CONCATENATE(SUM('Раздел 4'!V51:V51),"&lt;=",SUM('Раздел 4'!V45:V45))</f>
        <v>1&lt;=1</v>
      </c>
      <c r="F772" s="225"/>
    </row>
    <row r="773" spans="1:6" s="120" customFormat="1" ht="38.25">
      <c r="A773" s="238">
        <f>IF((SUM('Раздел 4'!W51:W51)&lt;=SUM('Раздел 4'!W45:W45)),"","Неверно!")</f>
      </c>
      <c r="B773" s="240" t="s">
        <v>642</v>
      </c>
      <c r="C773" s="241" t="s">
        <v>643</v>
      </c>
      <c r="D773" s="241" t="s">
        <v>644</v>
      </c>
      <c r="E773" s="241" t="str">
        <f>CONCATENATE(SUM('Раздел 4'!W51:W51),"&lt;=",SUM('Раздел 4'!W45:W45))</f>
        <v>43&lt;=43</v>
      </c>
      <c r="F773" s="225"/>
    </row>
    <row r="774" spans="1:6" s="120" customFormat="1" ht="38.25">
      <c r="A774" s="238">
        <f>IF((SUM('Раздел 4'!X51:X51)&lt;=SUM('Раздел 4'!X45:X45)),"","Неверно!")</f>
      </c>
      <c r="B774" s="240" t="s">
        <v>642</v>
      </c>
      <c r="C774" s="241" t="s">
        <v>643</v>
      </c>
      <c r="D774" s="241" t="s">
        <v>644</v>
      </c>
      <c r="E774" s="241" t="str">
        <f>CONCATENATE(SUM('Раздел 4'!X51:X51),"&lt;=",SUM('Раздел 4'!X45:X45))</f>
        <v>0&lt;=0</v>
      </c>
      <c r="F774" s="225"/>
    </row>
    <row r="775" spans="1:6" s="120" customFormat="1" ht="38.25">
      <c r="A775" s="238">
        <f>IF((SUM('Раздел 4'!Y51:Y51)&lt;=SUM('Раздел 4'!Y45:Y45)),"","Неверно!")</f>
      </c>
      <c r="B775" s="240" t="s">
        <v>642</v>
      </c>
      <c r="C775" s="241" t="s">
        <v>643</v>
      </c>
      <c r="D775" s="241" t="s">
        <v>644</v>
      </c>
      <c r="E775" s="241" t="str">
        <f>CONCATENATE(SUM('Раздел 4'!Y51:Y51),"&lt;=",SUM('Раздел 4'!Y45:Y45))</f>
        <v>0&lt;=0</v>
      </c>
      <c r="F775" s="225"/>
    </row>
    <row r="776" spans="1:6" s="120" customFormat="1" ht="38.25">
      <c r="A776" s="238">
        <f>IF((SUM('Раздел 4'!Z51:Z51)&lt;=SUM('Раздел 4'!Z45:Z45)),"","Неверно!")</f>
      </c>
      <c r="B776" s="240" t="s">
        <v>642</v>
      </c>
      <c r="C776" s="241" t="s">
        <v>643</v>
      </c>
      <c r="D776" s="241" t="s">
        <v>644</v>
      </c>
      <c r="E776" s="241" t="str">
        <f>CONCATENATE(SUM('Раздел 4'!Z51:Z51),"&lt;=",SUM('Раздел 4'!Z45:Z45))</f>
        <v>0&lt;=0</v>
      </c>
      <c r="F776" s="225"/>
    </row>
    <row r="777" spans="1:6" s="120" customFormat="1" ht="38.25">
      <c r="A777" s="238">
        <f>IF((SUM('Разделы 5, 6, 7, 8'!J34:J34)&lt;=SUM('Разделы 5, 6, 7, 8'!J27:J27)),"","Неверно!")</f>
      </c>
      <c r="B777" s="240" t="s">
        <v>645</v>
      </c>
      <c r="C777" s="241" t="s">
        <v>646</v>
      </c>
      <c r="D777" s="241" t="s">
        <v>388</v>
      </c>
      <c r="E777" s="241" t="str">
        <f>CONCATENATE(SUM('Разделы 5, 6, 7, 8'!J34:J34),"&lt;=",SUM('Разделы 5, 6, 7, 8'!J27:J27))</f>
        <v>3&lt;=145</v>
      </c>
      <c r="F777" s="225"/>
    </row>
    <row r="778" spans="1:6" s="120" customFormat="1" ht="38.25">
      <c r="A778" s="238">
        <f>IF((SUM('Разделы 5, 6, 7, 8'!K34:K34)&lt;=SUM('Разделы 5, 6, 7, 8'!K27:K27)),"","Неверно!")</f>
      </c>
      <c r="B778" s="240" t="s">
        <v>645</v>
      </c>
      <c r="C778" s="241" t="s">
        <v>646</v>
      </c>
      <c r="D778" s="241" t="s">
        <v>388</v>
      </c>
      <c r="E778" s="241" t="str">
        <f>CONCATENATE(SUM('Разделы 5, 6, 7, 8'!K34:K34),"&lt;=",SUM('Разделы 5, 6, 7, 8'!K27:K27))</f>
        <v>0&lt;=5</v>
      </c>
      <c r="F778" s="225"/>
    </row>
    <row r="779" spans="1:6" s="120" customFormat="1" ht="38.25">
      <c r="A779" s="238">
        <f>IF((SUM('Разделы 5, 6, 7, 8'!L34:L34)&lt;=SUM('Разделы 5, 6, 7, 8'!L27:L27)),"","Неверно!")</f>
      </c>
      <c r="B779" s="240" t="s">
        <v>645</v>
      </c>
      <c r="C779" s="241" t="s">
        <v>646</v>
      </c>
      <c r="D779" s="241" t="s">
        <v>388</v>
      </c>
      <c r="E779" s="241" t="str">
        <f>CONCATENATE(SUM('Разделы 5, 6, 7, 8'!L34:L34),"&lt;=",SUM('Разделы 5, 6, 7, 8'!L27:L27))</f>
        <v>3&lt;=4</v>
      </c>
      <c r="F779" s="225"/>
    </row>
    <row r="780" spans="1:6" s="120" customFormat="1" ht="38.25">
      <c r="A780" s="238">
        <f>IF((SUM('Разделы 5, 6, 7, 8'!M34:M34)&lt;=SUM('Разделы 5, 6, 7, 8'!M27:M27)),"","Неверно!")</f>
      </c>
      <c r="B780" s="240" t="s">
        <v>645</v>
      </c>
      <c r="C780" s="241" t="s">
        <v>646</v>
      </c>
      <c r="D780" s="241" t="s">
        <v>388</v>
      </c>
      <c r="E780" s="241" t="str">
        <f>CONCATENATE(SUM('Разделы 5, 6, 7, 8'!M34:M34),"&lt;=",SUM('Разделы 5, 6, 7, 8'!M27:M27))</f>
        <v>0&lt;=0</v>
      </c>
      <c r="F780" s="225"/>
    </row>
    <row r="781" spans="1:6" s="120" customFormat="1" ht="38.25">
      <c r="A781" s="238">
        <f>IF((SUM('Разделы 5, 6, 7, 8'!N34:N34)&lt;=SUM('Разделы 5, 6, 7, 8'!N27:N27)),"","Неверно!")</f>
      </c>
      <c r="B781" s="240" t="s">
        <v>645</v>
      </c>
      <c r="C781" s="241" t="s">
        <v>646</v>
      </c>
      <c r="D781" s="241" t="s">
        <v>388</v>
      </c>
      <c r="E781" s="241" t="str">
        <f>CONCATENATE(SUM('Разделы 5, 6, 7, 8'!N34:N34),"&lt;=",SUM('Разделы 5, 6, 7, 8'!N27:N27))</f>
        <v>3&lt;=3</v>
      </c>
      <c r="F781" s="225"/>
    </row>
    <row r="782" spans="1:6" s="120" customFormat="1" ht="38.25">
      <c r="A782" s="238">
        <f>IF((SUM('Разделы 5, 6, 7, 8'!O34:O34)&lt;=SUM('Разделы 5, 6, 7, 8'!O27:O27)),"","Неверно!")</f>
      </c>
      <c r="B782" s="240" t="s">
        <v>645</v>
      </c>
      <c r="C782" s="241" t="s">
        <v>646</v>
      </c>
      <c r="D782" s="241" t="s">
        <v>388</v>
      </c>
      <c r="E782" s="241" t="str">
        <f>CONCATENATE(SUM('Разделы 5, 6, 7, 8'!O34:O34),"&lt;=",SUM('Разделы 5, 6, 7, 8'!O27:O27))</f>
        <v>0&lt;=1</v>
      </c>
      <c r="F782" s="225"/>
    </row>
    <row r="783" spans="1:6" s="120" customFormat="1" ht="38.25">
      <c r="A783" s="238">
        <f>IF((SUM('Разделы 5, 6, 7, 8'!P34:P34)&lt;=SUM('Разделы 5, 6, 7, 8'!P27:P27)),"","Неверно!")</f>
      </c>
      <c r="B783" s="240" t="s">
        <v>645</v>
      </c>
      <c r="C783" s="241" t="s">
        <v>646</v>
      </c>
      <c r="D783" s="241" t="s">
        <v>388</v>
      </c>
      <c r="E783" s="241" t="str">
        <f>CONCATENATE(SUM('Разделы 5, 6, 7, 8'!P34:P34),"&lt;=",SUM('Разделы 5, 6, 7, 8'!P27:P27))</f>
        <v>0&lt;=0</v>
      </c>
      <c r="F783" s="225"/>
    </row>
    <row r="784" spans="1:6" s="120" customFormat="1" ht="38.25">
      <c r="A784" s="238">
        <f>IF((SUM('Разделы 5, 6, 7, 8'!Q34:Q34)&lt;=SUM('Разделы 5, 6, 7, 8'!Q27:Q27)),"","Неверно!")</f>
      </c>
      <c r="B784" s="240" t="s">
        <v>645</v>
      </c>
      <c r="C784" s="241" t="s">
        <v>646</v>
      </c>
      <c r="D784" s="241" t="s">
        <v>388</v>
      </c>
      <c r="E784" s="241" t="str">
        <f>CONCATENATE(SUM('Разделы 5, 6, 7, 8'!Q34:Q34),"&lt;=",SUM('Разделы 5, 6, 7, 8'!Q27:Q27))</f>
        <v>0&lt;=0</v>
      </c>
      <c r="F784" s="225"/>
    </row>
    <row r="785" spans="1:6" s="120" customFormat="1" ht="38.25">
      <c r="A785" s="238">
        <f>IF((SUM('Разделы 5, 6, 7, 8'!R34:R34)&lt;=SUM('Разделы 5, 6, 7, 8'!R27:R27)),"","Неверно!")</f>
      </c>
      <c r="B785" s="240" t="s">
        <v>645</v>
      </c>
      <c r="C785" s="241" t="s">
        <v>646</v>
      </c>
      <c r="D785" s="241" t="s">
        <v>388</v>
      </c>
      <c r="E785" s="241" t="str">
        <f>CONCATENATE(SUM('Разделы 5, 6, 7, 8'!R34:R34),"&lt;=",SUM('Разделы 5, 6, 7, 8'!R27:R27))</f>
        <v>0&lt;=0</v>
      </c>
      <c r="F785" s="225"/>
    </row>
    <row r="786" spans="1:6" s="120" customFormat="1" ht="38.25">
      <c r="A786" s="238">
        <f>IF((SUM('Разделы 5, 6, 7, 8'!S34:S34)&lt;=SUM('Разделы 5, 6, 7, 8'!S27:S27)),"","Неверно!")</f>
      </c>
      <c r="B786" s="240" t="s">
        <v>645</v>
      </c>
      <c r="C786" s="241" t="s">
        <v>646</v>
      </c>
      <c r="D786" s="241" t="s">
        <v>388</v>
      </c>
      <c r="E786" s="241" t="str">
        <f>CONCATENATE(SUM('Разделы 5, 6, 7, 8'!S34:S34),"&lt;=",SUM('Разделы 5, 6, 7, 8'!S27:S27))</f>
        <v>0&lt;=0</v>
      </c>
      <c r="F786" s="225"/>
    </row>
    <row r="787" spans="1:6" s="120" customFormat="1" ht="114.75">
      <c r="A787" s="238">
        <f>IF((SUM('Раздел 4'!AN10:AN10)=SUM('Раздел 4'!Q10:Q10)+SUM('Раздел 4'!W10:W10)+SUM('Раздел 4'!AC10:AJ10)+SUM('Раздел 4'!AL10:AM10)),"","Неверно!")</f>
      </c>
      <c r="B787" s="240" t="s">
        <v>647</v>
      </c>
      <c r="C787" s="241" t="s">
        <v>648</v>
      </c>
      <c r="D787" s="241" t="s">
        <v>649</v>
      </c>
      <c r="E787" s="241" t="str">
        <f>CONCATENATE(SUM('Раздел 4'!AN10:AN10),"=",SUM('Раздел 4'!Q10:Q10),"+",SUM('Раздел 4'!W10:W10),"+",SUM('Раздел 4'!AC10:AJ10),"+",SUM('Раздел 4'!AL10:AM10))</f>
        <v>178=0+4+12+162</v>
      </c>
      <c r="F787" s="225"/>
    </row>
    <row r="788" spans="1:6" s="120" customFormat="1" ht="114.75">
      <c r="A788" s="238">
        <f>IF((SUM('Раздел 4'!AN11:AN11)=SUM('Раздел 4'!Q11:Q11)+SUM('Раздел 4'!W11:W11)+SUM('Раздел 4'!AC11:AJ11)+SUM('Раздел 4'!AL11:AM11)),"","Неверно!")</f>
      </c>
      <c r="B788" s="240" t="s">
        <v>647</v>
      </c>
      <c r="C788" s="241" t="s">
        <v>648</v>
      </c>
      <c r="D788" s="241" t="s">
        <v>649</v>
      </c>
      <c r="E788" s="241" t="str">
        <f>CONCATENATE(SUM('Раздел 4'!AN11:AN11),"=",SUM('Раздел 4'!Q11:Q11),"+",SUM('Раздел 4'!W11:W11),"+",SUM('Раздел 4'!AC11:AJ11),"+",SUM('Раздел 4'!AL11:AM11))</f>
        <v>6=1+0+0+5</v>
      </c>
      <c r="F788" s="225"/>
    </row>
    <row r="789" spans="1:6" s="120" customFormat="1" ht="114.75">
      <c r="A789" s="238">
        <f>IF((SUM('Раздел 4'!AN12:AN12)=SUM('Раздел 4'!Q12:Q12)+SUM('Раздел 4'!W12:W12)+SUM('Раздел 4'!AC12:AJ12)+SUM('Раздел 4'!AL12:AM12)),"","Неверно!")</f>
      </c>
      <c r="B789" s="240" t="s">
        <v>647</v>
      </c>
      <c r="C789" s="241" t="s">
        <v>648</v>
      </c>
      <c r="D789" s="241" t="s">
        <v>649</v>
      </c>
      <c r="E789" s="241" t="str">
        <f>CONCATENATE(SUM('Раздел 4'!AN12:AN12),"=",SUM('Раздел 4'!Q12:Q12),"+",SUM('Раздел 4'!W12:W12),"+",SUM('Раздел 4'!AC12:AJ12),"+",SUM('Раздел 4'!AL12:AM12))</f>
        <v>207=2+3+13+189</v>
      </c>
      <c r="F789" s="225"/>
    </row>
    <row r="790" spans="1:6" s="120" customFormat="1" ht="114.75">
      <c r="A790" s="238">
        <f>IF((SUM('Раздел 4'!AN13:AN13)=SUM('Раздел 4'!Q13:Q13)+SUM('Раздел 4'!W13:W13)+SUM('Раздел 4'!AC13:AJ13)+SUM('Раздел 4'!AL13:AM13)),"","Неверно!")</f>
      </c>
      <c r="B790" s="240" t="s">
        <v>647</v>
      </c>
      <c r="C790" s="241" t="s">
        <v>648</v>
      </c>
      <c r="D790" s="241" t="s">
        <v>649</v>
      </c>
      <c r="E790" s="241" t="str">
        <f>CONCATENATE(SUM('Раздел 4'!AN13:AN13),"=",SUM('Раздел 4'!Q13:Q13),"+",SUM('Раздел 4'!W13:W13),"+",SUM('Раздел 4'!AC13:AJ13),"+",SUM('Раздел 4'!AL13:AM13))</f>
        <v>3=2+0+0+1</v>
      </c>
      <c r="F790" s="225"/>
    </row>
    <row r="791" spans="1:6" s="120" customFormat="1" ht="114.75">
      <c r="A791" s="238">
        <f>IF((SUM('Раздел 4'!AN14:AN14)=SUM('Раздел 4'!Q14:Q14)+SUM('Раздел 4'!W14:W14)+SUM('Раздел 4'!AC14:AJ14)+SUM('Раздел 4'!AL14:AM14)),"","Неверно!")</f>
      </c>
      <c r="B791" s="240" t="s">
        <v>647</v>
      </c>
      <c r="C791" s="241" t="s">
        <v>648</v>
      </c>
      <c r="D791" s="241" t="s">
        <v>649</v>
      </c>
      <c r="E791" s="241" t="str">
        <f>CONCATENATE(SUM('Раздел 4'!AN14:AN14),"=",SUM('Раздел 4'!Q14:Q14),"+",SUM('Раздел 4'!W14:W14),"+",SUM('Раздел 4'!AC14:AJ14),"+",SUM('Раздел 4'!AL14:AM14))</f>
        <v>34=0+1+5+28</v>
      </c>
      <c r="F791" s="225"/>
    </row>
    <row r="792" spans="1:6" s="120" customFormat="1" ht="114.75">
      <c r="A792" s="238">
        <f>IF((SUM('Раздел 4'!AN15:AN15)=SUM('Раздел 4'!Q15:Q15)+SUM('Раздел 4'!W15:W15)+SUM('Раздел 4'!AC15:AJ15)+SUM('Раздел 4'!AL15:AM15)),"","Неверно!")</f>
      </c>
      <c r="B792" s="240" t="s">
        <v>647</v>
      </c>
      <c r="C792" s="241" t="s">
        <v>648</v>
      </c>
      <c r="D792" s="241" t="s">
        <v>649</v>
      </c>
      <c r="E792" s="241" t="str">
        <f>CONCATENATE(SUM('Раздел 4'!AN15:AN15),"=",SUM('Раздел 4'!Q15:Q15),"+",SUM('Раздел 4'!W15:W15),"+",SUM('Раздел 4'!AC15:AJ15),"+",SUM('Раздел 4'!AL15:AM15))</f>
        <v>29=0+4+2+23</v>
      </c>
      <c r="F792" s="225"/>
    </row>
    <row r="793" spans="1:6" s="120" customFormat="1" ht="114.75">
      <c r="A793" s="238">
        <f>IF((SUM('Раздел 4'!AN16:AN16)=SUM('Раздел 4'!Q16:Q16)+SUM('Раздел 4'!W16:W16)+SUM('Раздел 4'!AC16:AJ16)+SUM('Раздел 4'!AL16:AM16)),"","Неверно!")</f>
      </c>
      <c r="B793" s="240" t="s">
        <v>647</v>
      </c>
      <c r="C793" s="241" t="s">
        <v>648</v>
      </c>
      <c r="D793" s="241" t="s">
        <v>649</v>
      </c>
      <c r="E793" s="241" t="str">
        <f>CONCATENATE(SUM('Раздел 4'!AN16:AN16),"=",SUM('Раздел 4'!Q16:Q16),"+",SUM('Раздел 4'!W16:W16),"+",SUM('Раздел 4'!AC16:AJ16),"+",SUM('Раздел 4'!AL16:AM16))</f>
        <v>195=0+9+29+157</v>
      </c>
      <c r="F793" s="225"/>
    </row>
    <row r="794" spans="1:6" s="120" customFormat="1" ht="114.75">
      <c r="A794" s="238">
        <f>IF((SUM('Раздел 4'!AN17:AN17)=SUM('Раздел 4'!Q17:Q17)+SUM('Раздел 4'!W17:W17)+SUM('Раздел 4'!AC17:AJ17)+SUM('Раздел 4'!AL17:AM17)),"","Неверно!")</f>
      </c>
      <c r="B794" s="240" t="s">
        <v>647</v>
      </c>
      <c r="C794" s="241" t="s">
        <v>648</v>
      </c>
      <c r="D794" s="241" t="s">
        <v>649</v>
      </c>
      <c r="E794" s="241" t="str">
        <f>CONCATENATE(SUM('Раздел 4'!AN17:AN17),"=",SUM('Раздел 4'!Q17:Q17),"+",SUM('Раздел 4'!W17:W17),"+",SUM('Раздел 4'!AC17:AJ17),"+",SUM('Раздел 4'!AL17:AM17))</f>
        <v>0=0+0+0+0</v>
      </c>
      <c r="F794" s="225"/>
    </row>
    <row r="795" spans="1:6" s="120" customFormat="1" ht="114.75">
      <c r="A795" s="238">
        <f>IF((SUM('Раздел 4'!AN18:AN18)=SUM('Раздел 4'!Q18:Q18)+SUM('Раздел 4'!W18:W18)+SUM('Раздел 4'!AC18:AJ18)+SUM('Раздел 4'!AL18:AM18)),"","Неверно!")</f>
      </c>
      <c r="B795" s="240" t="s">
        <v>647</v>
      </c>
      <c r="C795" s="241" t="s">
        <v>648</v>
      </c>
      <c r="D795" s="241" t="s">
        <v>649</v>
      </c>
      <c r="E795" s="241" t="str">
        <f>CONCATENATE(SUM('Раздел 4'!AN18:AN18),"=",SUM('Раздел 4'!Q18:Q18),"+",SUM('Раздел 4'!W18:W18),"+",SUM('Раздел 4'!AC18:AJ18),"+",SUM('Раздел 4'!AL18:AM18))</f>
        <v>77=0+0+7+70</v>
      </c>
      <c r="F795" s="225"/>
    </row>
    <row r="796" spans="1:6" s="120" customFormat="1" ht="114.75">
      <c r="A796" s="238">
        <f>IF((SUM('Раздел 4'!AN19:AN19)=SUM('Раздел 4'!Q19:Q19)+SUM('Раздел 4'!W19:W19)+SUM('Раздел 4'!AC19:AJ19)+SUM('Раздел 4'!AL19:AM19)),"","Неверно!")</f>
      </c>
      <c r="B796" s="240" t="s">
        <v>647</v>
      </c>
      <c r="C796" s="241" t="s">
        <v>648</v>
      </c>
      <c r="D796" s="241" t="s">
        <v>649</v>
      </c>
      <c r="E796" s="241" t="str">
        <f>CONCATENATE(SUM('Раздел 4'!AN19:AN19),"=",SUM('Раздел 4'!Q19:Q19),"+",SUM('Раздел 4'!W19:W19),"+",SUM('Раздел 4'!AC19:AJ19),"+",SUM('Раздел 4'!AL19:AM19))</f>
        <v>17=0+4+4+9</v>
      </c>
      <c r="F796" s="225"/>
    </row>
    <row r="797" spans="1:6" s="120" customFormat="1" ht="114.75">
      <c r="A797" s="238">
        <f>IF((SUM('Раздел 4'!AN20:AN20)=SUM('Раздел 4'!Q20:Q20)+SUM('Раздел 4'!W20:W20)+SUM('Раздел 4'!AC20:AJ20)+SUM('Раздел 4'!AL20:AM20)),"","Неверно!")</f>
      </c>
      <c r="B797" s="240" t="s">
        <v>647</v>
      </c>
      <c r="C797" s="241" t="s">
        <v>648</v>
      </c>
      <c r="D797" s="241" t="s">
        <v>649</v>
      </c>
      <c r="E797" s="241" t="str">
        <f>CONCATENATE(SUM('Раздел 4'!AN20:AN20),"=",SUM('Раздел 4'!Q20:Q20),"+",SUM('Раздел 4'!W20:W20),"+",SUM('Раздел 4'!AC20:AJ20),"+",SUM('Раздел 4'!AL20:AM20))</f>
        <v>83=2+0+13+68</v>
      </c>
      <c r="F797" s="225"/>
    </row>
    <row r="798" spans="1:6" s="120" customFormat="1" ht="114.75">
      <c r="A798" s="238">
        <f>IF((SUM('Раздел 4'!AN21:AN21)=SUM('Раздел 4'!Q21:Q21)+SUM('Раздел 4'!W21:W21)+SUM('Раздел 4'!AC21:AJ21)+SUM('Раздел 4'!AL21:AM21)),"","Неверно!")</f>
      </c>
      <c r="B798" s="240" t="s">
        <v>647</v>
      </c>
      <c r="C798" s="241" t="s">
        <v>648</v>
      </c>
      <c r="D798" s="241" t="s">
        <v>649</v>
      </c>
      <c r="E798" s="241" t="str">
        <f>CONCATENATE(SUM('Раздел 4'!AN21:AN21),"=",SUM('Раздел 4'!Q21:Q21),"+",SUM('Раздел 4'!W21:W21),"+",SUM('Раздел 4'!AC21:AJ21),"+",SUM('Раздел 4'!AL21:AM21))</f>
        <v>111=2+4+12+93</v>
      </c>
      <c r="F798" s="225"/>
    </row>
    <row r="799" spans="1:6" s="120" customFormat="1" ht="114.75">
      <c r="A799" s="238">
        <f>IF((SUM('Раздел 4'!AN22:AN22)=SUM('Раздел 4'!Q22:Q22)+SUM('Раздел 4'!W22:W22)+SUM('Раздел 4'!AC22:AJ22)+SUM('Раздел 4'!AL22:AM22)),"","Неверно!")</f>
      </c>
      <c r="B799" s="240" t="s">
        <v>647</v>
      </c>
      <c r="C799" s="241" t="s">
        <v>648</v>
      </c>
      <c r="D799" s="241" t="s">
        <v>649</v>
      </c>
      <c r="E799" s="241" t="str">
        <f>CONCATENATE(SUM('Раздел 4'!AN22:AN22),"=",SUM('Раздел 4'!Q22:Q22),"+",SUM('Раздел 4'!W22:W22),"+",SUM('Раздел 4'!AC22:AJ22),"+",SUM('Раздел 4'!AL22:AM22))</f>
        <v>42=0+0+4+38</v>
      </c>
      <c r="F799" s="225"/>
    </row>
    <row r="800" spans="1:6" s="120" customFormat="1" ht="114.75">
      <c r="A800" s="238">
        <f>IF((SUM('Раздел 4'!AN23:AN23)=SUM('Раздел 4'!Q23:Q23)+SUM('Раздел 4'!W23:W23)+SUM('Раздел 4'!AC23:AJ23)+SUM('Раздел 4'!AL23:AM23)),"","Неверно!")</f>
      </c>
      <c r="B800" s="240" t="s">
        <v>647</v>
      </c>
      <c r="C800" s="241" t="s">
        <v>648</v>
      </c>
      <c r="D800" s="241" t="s">
        <v>649</v>
      </c>
      <c r="E800" s="241" t="str">
        <f>CONCATENATE(SUM('Раздел 4'!AN23:AN23),"=",SUM('Раздел 4'!Q23:Q23),"+",SUM('Раздел 4'!W23:W23),"+",SUM('Раздел 4'!AC23:AJ23),"+",SUM('Раздел 4'!AL23:AM23))</f>
        <v>10=0+0+1+9</v>
      </c>
      <c r="F800" s="225"/>
    </row>
    <row r="801" spans="1:6" s="120" customFormat="1" ht="114.75">
      <c r="A801" s="238">
        <f>IF((SUM('Раздел 4'!AN24:AN24)=SUM('Раздел 4'!Q24:Q24)+SUM('Раздел 4'!W24:W24)+SUM('Раздел 4'!AC24:AJ24)+SUM('Раздел 4'!AL24:AM24)),"","Неверно!")</f>
      </c>
      <c r="B801" s="240" t="s">
        <v>647</v>
      </c>
      <c r="C801" s="241" t="s">
        <v>648</v>
      </c>
      <c r="D801" s="241" t="s">
        <v>649</v>
      </c>
      <c r="E801" s="241" t="str">
        <f>CONCATENATE(SUM('Раздел 4'!AN24:AN24),"=",SUM('Раздел 4'!Q24:Q24),"+",SUM('Раздел 4'!W24:W24),"+",SUM('Раздел 4'!AC24:AJ24),"+",SUM('Раздел 4'!AL24:AM24))</f>
        <v>14=0+0+6+8</v>
      </c>
      <c r="F801" s="225"/>
    </row>
    <row r="802" spans="1:6" s="120" customFormat="1" ht="114.75">
      <c r="A802" s="238">
        <f>IF((SUM('Раздел 4'!AN25:AN25)=SUM('Раздел 4'!Q25:Q25)+SUM('Раздел 4'!W25:W25)+SUM('Раздел 4'!AC25:AJ25)+SUM('Раздел 4'!AL25:AM25)),"","Неверно!")</f>
      </c>
      <c r="B802" s="240" t="s">
        <v>647</v>
      </c>
      <c r="C802" s="241" t="s">
        <v>648</v>
      </c>
      <c r="D802" s="241" t="s">
        <v>649</v>
      </c>
      <c r="E802" s="241" t="str">
        <f>CONCATENATE(SUM('Раздел 4'!AN25:AN25),"=",SUM('Раздел 4'!Q25:Q25),"+",SUM('Раздел 4'!W25:W25),"+",SUM('Раздел 4'!AC25:AJ25),"+",SUM('Раздел 4'!AL25:AM25))</f>
        <v>0=0+0+0+0</v>
      </c>
      <c r="F802" s="225"/>
    </row>
    <row r="803" spans="1:6" s="120" customFormat="1" ht="114.75">
      <c r="A803" s="238">
        <f>IF((SUM('Раздел 4'!AN26:AN26)=SUM('Раздел 4'!Q26:Q26)+SUM('Раздел 4'!W26:W26)+SUM('Раздел 4'!AC26:AJ26)+SUM('Раздел 4'!AL26:AM26)),"","Неверно!")</f>
      </c>
      <c r="B803" s="240" t="s">
        <v>647</v>
      </c>
      <c r="C803" s="241" t="s">
        <v>648</v>
      </c>
      <c r="D803" s="241" t="s">
        <v>649</v>
      </c>
      <c r="E803" s="241" t="str">
        <f>CONCATENATE(SUM('Раздел 4'!AN26:AN26),"=",SUM('Раздел 4'!Q26:Q26),"+",SUM('Раздел 4'!W26:W26),"+",SUM('Раздел 4'!AC26:AJ26),"+",SUM('Раздел 4'!AL26:AM26))</f>
        <v>0=0+0+0+0</v>
      </c>
      <c r="F803" s="225"/>
    </row>
    <row r="804" spans="1:6" s="120" customFormat="1" ht="114.75">
      <c r="A804" s="238">
        <f>IF((SUM('Раздел 4'!AN27:AN27)=SUM('Раздел 4'!Q27:Q27)+SUM('Раздел 4'!W27:W27)+SUM('Раздел 4'!AC27:AJ27)+SUM('Раздел 4'!AL27:AM27)),"","Неверно!")</f>
      </c>
      <c r="B804" s="240" t="s">
        <v>647</v>
      </c>
      <c r="C804" s="241" t="s">
        <v>648</v>
      </c>
      <c r="D804" s="241" t="s">
        <v>649</v>
      </c>
      <c r="E804" s="241" t="str">
        <f>CONCATENATE(SUM('Раздел 4'!AN27:AN27),"=",SUM('Раздел 4'!Q27:Q27),"+",SUM('Раздел 4'!W27:W27),"+",SUM('Раздел 4'!AC27:AJ27),"+",SUM('Раздел 4'!AL27:AM27))</f>
        <v>0=0+0+0+0</v>
      </c>
      <c r="F804" s="225"/>
    </row>
    <row r="805" spans="1:6" s="120" customFormat="1" ht="114.75">
      <c r="A805" s="238">
        <f>IF((SUM('Раздел 4'!AN28:AN28)=SUM('Раздел 4'!Q28:Q28)+SUM('Раздел 4'!W28:W28)+SUM('Раздел 4'!AC28:AJ28)+SUM('Раздел 4'!AL28:AM28)),"","Неверно!")</f>
      </c>
      <c r="B805" s="240" t="s">
        <v>647</v>
      </c>
      <c r="C805" s="241" t="s">
        <v>648</v>
      </c>
      <c r="D805" s="241" t="s">
        <v>649</v>
      </c>
      <c r="E805" s="241" t="str">
        <f>CONCATENATE(SUM('Раздел 4'!AN28:AN28),"=",SUM('Раздел 4'!Q28:Q28),"+",SUM('Раздел 4'!W28:W28),"+",SUM('Раздел 4'!AC28:AJ28),"+",SUM('Раздел 4'!AL28:AM28))</f>
        <v>2=0+0+0+2</v>
      </c>
      <c r="F805" s="225"/>
    </row>
    <row r="806" spans="1:6" s="120" customFormat="1" ht="114.75">
      <c r="A806" s="238">
        <f>IF((SUM('Раздел 4'!AN29:AN29)=SUM('Раздел 4'!Q29:Q29)+SUM('Раздел 4'!W29:W29)+SUM('Раздел 4'!AC29:AJ29)+SUM('Раздел 4'!AL29:AM29)),"","Неверно!")</f>
      </c>
      <c r="B806" s="240" t="s">
        <v>647</v>
      </c>
      <c r="C806" s="241" t="s">
        <v>648</v>
      </c>
      <c r="D806" s="241" t="s">
        <v>649</v>
      </c>
      <c r="E806" s="241" t="str">
        <f>CONCATENATE(SUM('Раздел 4'!AN29:AN29),"=",SUM('Раздел 4'!Q29:Q29),"+",SUM('Раздел 4'!W29:W29),"+",SUM('Раздел 4'!AC29:AJ29),"+",SUM('Раздел 4'!AL29:AM29))</f>
        <v>20=0+0+4+16</v>
      </c>
      <c r="F806" s="225"/>
    </row>
    <row r="807" spans="1:6" s="120" customFormat="1" ht="114.75">
      <c r="A807" s="238">
        <f>IF((SUM('Раздел 4'!AN30:AN30)=SUM('Раздел 4'!Q30:Q30)+SUM('Раздел 4'!W30:W30)+SUM('Раздел 4'!AC30:AJ30)+SUM('Раздел 4'!AL30:AM30)),"","Неверно!")</f>
      </c>
      <c r="B807" s="240" t="s">
        <v>647</v>
      </c>
      <c r="C807" s="241" t="s">
        <v>648</v>
      </c>
      <c r="D807" s="241" t="s">
        <v>649</v>
      </c>
      <c r="E807" s="241" t="str">
        <f>CONCATENATE(SUM('Раздел 4'!AN30:AN30),"=",SUM('Раздел 4'!Q30:Q30),"+",SUM('Раздел 4'!W30:W30),"+",SUM('Раздел 4'!AC30:AJ30),"+",SUM('Раздел 4'!AL30:AM30))</f>
        <v>6=0+0+0+6</v>
      </c>
      <c r="F807" s="225"/>
    </row>
    <row r="808" spans="1:6" s="120" customFormat="1" ht="114.75">
      <c r="A808" s="238">
        <f>IF((SUM('Раздел 4'!AN31:AN31)=SUM('Раздел 4'!Q31:Q31)+SUM('Раздел 4'!W31:W31)+SUM('Раздел 4'!AC31:AJ31)+SUM('Раздел 4'!AL31:AM31)),"","Неверно!")</f>
      </c>
      <c r="B808" s="240" t="s">
        <v>647</v>
      </c>
      <c r="C808" s="241" t="s">
        <v>648</v>
      </c>
      <c r="D808" s="241" t="s">
        <v>649</v>
      </c>
      <c r="E808" s="241" t="str">
        <f>CONCATENATE(SUM('Раздел 4'!AN31:AN31),"=",SUM('Раздел 4'!Q31:Q31),"+",SUM('Раздел 4'!W31:W31),"+",SUM('Раздел 4'!AC31:AJ31),"+",SUM('Раздел 4'!AL31:AM31))</f>
        <v>3=0+0+1+2</v>
      </c>
      <c r="F808" s="225"/>
    </row>
    <row r="809" spans="1:6" s="120" customFormat="1" ht="114.75">
      <c r="A809" s="238">
        <f>IF((SUM('Раздел 4'!AN32:AN32)=SUM('Раздел 4'!Q32:Q32)+SUM('Раздел 4'!W32:W32)+SUM('Раздел 4'!AC32:AJ32)+SUM('Раздел 4'!AL32:AM32)),"","Неверно!")</f>
      </c>
      <c r="B809" s="240" t="s">
        <v>647</v>
      </c>
      <c r="C809" s="241" t="s">
        <v>648</v>
      </c>
      <c r="D809" s="241" t="s">
        <v>649</v>
      </c>
      <c r="E809" s="241" t="str">
        <f>CONCATENATE(SUM('Раздел 4'!AN32:AN32),"=",SUM('Раздел 4'!Q32:Q32),"+",SUM('Раздел 4'!W32:W32),"+",SUM('Раздел 4'!AC32:AJ32),"+",SUM('Раздел 4'!AL32:AM32))</f>
        <v>0=0+0+0+0</v>
      </c>
      <c r="F809" s="225"/>
    </row>
    <row r="810" spans="1:6" s="120" customFormat="1" ht="114.75">
      <c r="A810" s="238">
        <f>IF((SUM('Раздел 4'!AN33:AN33)=SUM('Раздел 4'!Q33:Q33)+SUM('Раздел 4'!W33:W33)+SUM('Раздел 4'!AC33:AJ33)+SUM('Раздел 4'!AL33:AM33)),"","Неверно!")</f>
      </c>
      <c r="B810" s="240" t="s">
        <v>647</v>
      </c>
      <c r="C810" s="241" t="s">
        <v>648</v>
      </c>
      <c r="D810" s="241" t="s">
        <v>649</v>
      </c>
      <c r="E810" s="241" t="str">
        <f>CONCATENATE(SUM('Раздел 4'!AN33:AN33),"=",SUM('Раздел 4'!Q33:Q33),"+",SUM('Раздел 4'!W33:W33),"+",SUM('Раздел 4'!AC33:AJ33),"+",SUM('Раздел 4'!AL33:AM33))</f>
        <v>198=1+8+21+168</v>
      </c>
      <c r="F810" s="225"/>
    </row>
    <row r="811" spans="1:6" s="120" customFormat="1" ht="114.75">
      <c r="A811" s="238">
        <f>IF((SUM('Раздел 4'!AN34:AN34)=SUM('Раздел 4'!Q34:Q34)+SUM('Раздел 4'!W34:W34)+SUM('Раздел 4'!AC34:AJ34)+SUM('Раздел 4'!AL34:AM34)),"","Неверно!")</f>
      </c>
      <c r="B811" s="240" t="s">
        <v>647</v>
      </c>
      <c r="C811" s="241" t="s">
        <v>648</v>
      </c>
      <c r="D811" s="241" t="s">
        <v>649</v>
      </c>
      <c r="E811" s="241" t="str">
        <f>CONCATENATE(SUM('Раздел 4'!AN34:AN34),"=",SUM('Раздел 4'!Q34:Q34),"+",SUM('Раздел 4'!W34:W34),"+",SUM('Раздел 4'!AC34:AJ34),"+",SUM('Раздел 4'!AL34:AM34))</f>
        <v>3=0+0+2+1</v>
      </c>
      <c r="F811" s="225"/>
    </row>
    <row r="812" spans="1:6" s="120" customFormat="1" ht="114.75">
      <c r="A812" s="238">
        <f>IF((SUM('Раздел 4'!AN35:AN35)=SUM('Раздел 4'!Q35:Q35)+SUM('Раздел 4'!W35:W35)+SUM('Раздел 4'!AC35:AJ35)+SUM('Раздел 4'!AL35:AM35)),"","Неверно!")</f>
      </c>
      <c r="B812" s="240" t="s">
        <v>647</v>
      </c>
      <c r="C812" s="241" t="s">
        <v>648</v>
      </c>
      <c r="D812" s="241" t="s">
        <v>649</v>
      </c>
      <c r="E812" s="241" t="str">
        <f>CONCATENATE(SUM('Раздел 4'!AN35:AN35),"=",SUM('Раздел 4'!Q35:Q35),"+",SUM('Раздел 4'!W35:W35),"+",SUM('Раздел 4'!AC35:AJ35),"+",SUM('Раздел 4'!AL35:AM35))</f>
        <v>49=2+4+0+43</v>
      </c>
      <c r="F812" s="225"/>
    </row>
    <row r="813" spans="1:6" s="120" customFormat="1" ht="114.75">
      <c r="A813" s="238">
        <f>IF((SUM('Раздел 4'!AN36:AN36)=SUM('Раздел 4'!Q36:Q36)+SUM('Раздел 4'!W36:W36)+SUM('Раздел 4'!AC36:AJ36)+SUM('Раздел 4'!AL36:AM36)),"","Неверно!")</f>
      </c>
      <c r="B813" s="240" t="s">
        <v>647</v>
      </c>
      <c r="C813" s="241" t="s">
        <v>648</v>
      </c>
      <c r="D813" s="241" t="s">
        <v>649</v>
      </c>
      <c r="E813" s="241" t="str">
        <f>CONCATENATE(SUM('Раздел 4'!AN36:AN36),"=",SUM('Раздел 4'!Q36:Q36),"+",SUM('Раздел 4'!W36:W36),"+",SUM('Раздел 4'!AC36:AJ36),"+",SUM('Раздел 4'!AL36:AM36))</f>
        <v>0=0+0+0+0</v>
      </c>
      <c r="F813" s="225"/>
    </row>
    <row r="814" spans="1:6" s="120" customFormat="1" ht="114.75">
      <c r="A814" s="238">
        <f>IF((SUM('Раздел 4'!AN37:AN37)=SUM('Раздел 4'!Q37:Q37)+SUM('Раздел 4'!W37:W37)+SUM('Раздел 4'!AC37:AJ37)+SUM('Раздел 4'!AL37:AM37)),"","Неверно!")</f>
      </c>
      <c r="B814" s="240" t="s">
        <v>647</v>
      </c>
      <c r="C814" s="241" t="s">
        <v>648</v>
      </c>
      <c r="D814" s="241" t="s">
        <v>649</v>
      </c>
      <c r="E814" s="241" t="str">
        <f>CONCATENATE(SUM('Раздел 4'!AN37:AN37),"=",SUM('Раздел 4'!Q37:Q37),"+",SUM('Раздел 4'!W37:W37),"+",SUM('Раздел 4'!AC37:AJ37),"+",SUM('Раздел 4'!AL37:AM37))</f>
        <v>0=0+0+0+0</v>
      </c>
      <c r="F814" s="225"/>
    </row>
    <row r="815" spans="1:6" s="120" customFormat="1" ht="114.75">
      <c r="A815" s="238">
        <f>IF((SUM('Раздел 4'!AN38:AN38)=SUM('Раздел 4'!Q38:Q38)+SUM('Раздел 4'!W38:W38)+SUM('Раздел 4'!AC38:AJ38)+SUM('Раздел 4'!AL38:AM38)),"","Неверно!")</f>
      </c>
      <c r="B815" s="240" t="s">
        <v>647</v>
      </c>
      <c r="C815" s="241" t="s">
        <v>648</v>
      </c>
      <c r="D815" s="241" t="s">
        <v>649</v>
      </c>
      <c r="E815" s="241" t="str">
        <f>CONCATENATE(SUM('Раздел 4'!AN38:AN38),"=",SUM('Раздел 4'!Q38:Q38),"+",SUM('Раздел 4'!W38:W38),"+",SUM('Раздел 4'!AC38:AJ38),"+",SUM('Раздел 4'!AL38:AM38))</f>
        <v>4=0+1+0+3</v>
      </c>
      <c r="F815" s="225"/>
    </row>
    <row r="816" spans="1:6" s="120" customFormat="1" ht="114.75">
      <c r="A816" s="238">
        <f>IF((SUM('Раздел 4'!AN39:AN39)=SUM('Раздел 4'!Q39:Q39)+SUM('Раздел 4'!W39:W39)+SUM('Раздел 4'!AC39:AJ39)+SUM('Раздел 4'!AL39:AM39)),"","Неверно!")</f>
      </c>
      <c r="B816" s="240" t="s">
        <v>647</v>
      </c>
      <c r="C816" s="241" t="s">
        <v>648</v>
      </c>
      <c r="D816" s="241" t="s">
        <v>649</v>
      </c>
      <c r="E816" s="241" t="str">
        <f>CONCATENATE(SUM('Раздел 4'!AN39:AN39),"=",SUM('Раздел 4'!Q39:Q39),"+",SUM('Раздел 4'!W39:W39),"+",SUM('Раздел 4'!AC39:AJ39),"+",SUM('Раздел 4'!AL39:AM39))</f>
        <v>2=0+0+2+0</v>
      </c>
      <c r="F816" s="225"/>
    </row>
    <row r="817" spans="1:6" s="120" customFormat="1" ht="114.75">
      <c r="A817" s="238">
        <f>IF((SUM('Раздел 4'!AN40:AN40)=SUM('Раздел 4'!Q40:Q40)+SUM('Раздел 4'!W40:W40)+SUM('Раздел 4'!AC40:AJ40)+SUM('Раздел 4'!AL40:AM40)),"","Неверно!")</f>
      </c>
      <c r="B817" s="240" t="s">
        <v>647</v>
      </c>
      <c r="C817" s="241" t="s">
        <v>648</v>
      </c>
      <c r="D817" s="241" t="s">
        <v>649</v>
      </c>
      <c r="E817" s="241" t="str">
        <f>CONCATENATE(SUM('Раздел 4'!AN40:AN40),"=",SUM('Раздел 4'!Q40:Q40),"+",SUM('Раздел 4'!W40:W40),"+",SUM('Раздел 4'!AC40:AJ40),"+",SUM('Раздел 4'!AL40:AM40))</f>
        <v>6=0+1+1+4</v>
      </c>
      <c r="F817" s="225"/>
    </row>
    <row r="818" spans="1:6" s="120" customFormat="1" ht="114.75">
      <c r="A818" s="238">
        <f>IF((SUM('Раздел 4'!AN41:AN41)=SUM('Раздел 4'!Q41:Q41)+SUM('Раздел 4'!W41:W41)+SUM('Раздел 4'!AC41:AJ41)+SUM('Раздел 4'!AL41:AM41)),"","Неверно!")</f>
      </c>
      <c r="B818" s="240" t="s">
        <v>647</v>
      </c>
      <c r="C818" s="241" t="s">
        <v>648</v>
      </c>
      <c r="D818" s="241" t="s">
        <v>649</v>
      </c>
      <c r="E818" s="241" t="str">
        <f>CONCATENATE(SUM('Раздел 4'!AN41:AN41),"=",SUM('Раздел 4'!Q41:Q41),"+",SUM('Раздел 4'!W41:W41),"+",SUM('Раздел 4'!AC41:AJ41),"+",SUM('Раздел 4'!AL41:AM41))</f>
        <v>15=0+0+0+15</v>
      </c>
      <c r="F818" s="225"/>
    </row>
    <row r="819" spans="1:6" s="120" customFormat="1" ht="114.75">
      <c r="A819" s="238">
        <f>IF((SUM('Раздел 4'!AN42:AN42)=SUM('Раздел 4'!Q42:Q42)+SUM('Раздел 4'!W42:W42)+SUM('Раздел 4'!AC42:AJ42)+SUM('Раздел 4'!AL42:AM42)),"","Неверно!")</f>
      </c>
      <c r="B819" s="240" t="s">
        <v>647</v>
      </c>
      <c r="C819" s="241" t="s">
        <v>648</v>
      </c>
      <c r="D819" s="241" t="s">
        <v>649</v>
      </c>
      <c r="E819" s="241" t="str">
        <f>CONCATENATE(SUM('Раздел 4'!AN42:AN42),"=",SUM('Раздел 4'!Q42:Q42),"+",SUM('Раздел 4'!W42:W42),"+",SUM('Раздел 4'!AC42:AJ42),"+",SUM('Раздел 4'!AL42:AM42))</f>
        <v>0=0+0+0+0</v>
      </c>
      <c r="F819" s="225"/>
    </row>
    <row r="820" spans="1:6" s="120" customFormat="1" ht="114.75">
      <c r="A820" s="238">
        <f>IF((SUM('Раздел 4'!AN43:AN43)=SUM('Раздел 4'!Q43:Q43)+SUM('Раздел 4'!W43:W43)+SUM('Раздел 4'!AC43:AJ43)+SUM('Раздел 4'!AL43:AM43)),"","Неверно!")</f>
      </c>
      <c r="B820" s="240" t="s">
        <v>647</v>
      </c>
      <c r="C820" s="241" t="s">
        <v>648</v>
      </c>
      <c r="D820" s="241" t="s">
        <v>649</v>
      </c>
      <c r="E820" s="241" t="str">
        <f>CONCATENATE(SUM('Раздел 4'!AN43:AN43),"=",SUM('Раздел 4'!Q43:Q43),"+",SUM('Раздел 4'!W43:W43),"+",SUM('Раздел 4'!AC43:AJ43),"+",SUM('Раздел 4'!AL43:AM43))</f>
        <v>1=0+0+1+0</v>
      </c>
      <c r="F820" s="225"/>
    </row>
    <row r="821" spans="1:6" s="120" customFormat="1" ht="114.75">
      <c r="A821" s="238">
        <f>IF((SUM('Раздел 4'!AN44:AN44)=SUM('Раздел 4'!Q44:Q44)+SUM('Раздел 4'!W44:W44)+SUM('Раздел 4'!AC44:AJ44)+SUM('Раздел 4'!AL44:AM44)),"","Неверно!")</f>
      </c>
      <c r="B821" s="240" t="s">
        <v>647</v>
      </c>
      <c r="C821" s="241" t="s">
        <v>648</v>
      </c>
      <c r="D821" s="241" t="s">
        <v>649</v>
      </c>
      <c r="E821" s="241" t="str">
        <f>CONCATENATE(SUM('Раздел 4'!AN44:AN44),"=",SUM('Раздел 4'!Q44:Q44),"+",SUM('Раздел 4'!W44:W44),"+",SUM('Раздел 4'!AC44:AJ44),"+",SUM('Раздел 4'!AL44:AM44))</f>
        <v>154=0+0+31+123</v>
      </c>
      <c r="F821" s="225"/>
    </row>
    <row r="822" spans="1:6" s="120" customFormat="1" ht="114.75">
      <c r="A822" s="238">
        <f>IF((SUM('Раздел 4'!AN45:AN45)=SUM('Раздел 4'!Q45:Q45)+SUM('Раздел 4'!W45:W45)+SUM('Раздел 4'!AC45:AJ45)+SUM('Раздел 4'!AL45:AM45)),"","Неверно!")</f>
      </c>
      <c r="B822" s="240" t="s">
        <v>647</v>
      </c>
      <c r="C822" s="241" t="s">
        <v>648</v>
      </c>
      <c r="D822" s="241" t="s">
        <v>649</v>
      </c>
      <c r="E822" s="241" t="str">
        <f>CONCATENATE(SUM('Раздел 4'!AN45:AN45),"=",SUM('Раздел 4'!Q45:Q45),"+",SUM('Раздел 4'!W45:W45),"+",SUM('Раздел 4'!AC45:AJ45),"+",SUM('Раздел 4'!AL45:AM45))</f>
        <v>1469=12+43+171+1243</v>
      </c>
      <c r="F822" s="225"/>
    </row>
    <row r="823" spans="1:6" s="120" customFormat="1" ht="114.75">
      <c r="A823" s="238">
        <f>IF((SUM('Раздел 4'!AN46:AN46)=SUM('Раздел 4'!Q46:Q46)+SUM('Раздел 4'!W46:W46)+SUM('Раздел 4'!AC46:AJ46)+SUM('Раздел 4'!AL46:AM46)),"","Неверно!")</f>
      </c>
      <c r="B823" s="240" t="s">
        <v>647</v>
      </c>
      <c r="C823" s="241" t="s">
        <v>648</v>
      </c>
      <c r="D823" s="241" t="s">
        <v>649</v>
      </c>
      <c r="E823" s="241" t="str">
        <f>CONCATENATE(SUM('Раздел 4'!AN46:AN46),"=",SUM('Раздел 4'!Q46:Q46),"+",SUM('Раздел 4'!W46:W46),"+",SUM('Раздел 4'!AC46:AJ46),"+",SUM('Раздел 4'!AL46:AM46))</f>
        <v>46=0+4+18+24</v>
      </c>
      <c r="F823" s="225"/>
    </row>
    <row r="824" spans="1:6" s="120" customFormat="1" ht="114.75">
      <c r="A824" s="238">
        <f>IF((SUM('Раздел 4'!AN47:AN47)=SUM('Раздел 4'!Q47:Q47)+SUM('Раздел 4'!W47:W47)+SUM('Раздел 4'!AC47:AJ47)+SUM('Раздел 4'!AL47:AM47)),"","Неверно!")</f>
      </c>
      <c r="B824" s="240" t="s">
        <v>647</v>
      </c>
      <c r="C824" s="241" t="s">
        <v>648</v>
      </c>
      <c r="D824" s="241" t="s">
        <v>649</v>
      </c>
      <c r="E824" s="241" t="str">
        <f>CONCATENATE(SUM('Раздел 4'!AN47:AN47),"=",SUM('Раздел 4'!Q47:Q47),"+",SUM('Раздел 4'!W47:W47),"+",SUM('Раздел 4'!AC47:AJ47),"+",SUM('Раздел 4'!AL47:AM47))</f>
        <v>0=0+0+0+0</v>
      </c>
      <c r="F824" s="225"/>
    </row>
    <row r="825" spans="1:6" s="120" customFormat="1" ht="114.75">
      <c r="A825" s="238">
        <f>IF((SUM('Раздел 4'!AN48:AN48)=SUM('Раздел 4'!Q48:Q48)+SUM('Раздел 4'!W48:W48)+SUM('Раздел 4'!AC48:AJ48)+SUM('Раздел 4'!AL48:AM48)),"","Неверно!")</f>
      </c>
      <c r="B825" s="240" t="s">
        <v>647</v>
      </c>
      <c r="C825" s="241" t="s">
        <v>648</v>
      </c>
      <c r="D825" s="241" t="s">
        <v>649</v>
      </c>
      <c r="E825" s="241" t="str">
        <f>CONCATENATE(SUM('Раздел 4'!AN48:AN48),"=",SUM('Раздел 4'!Q48:Q48),"+",SUM('Раздел 4'!W48:W48),"+",SUM('Раздел 4'!AC48:AJ48),"+",SUM('Раздел 4'!AL48:AM48))</f>
        <v>496=12+43+52+389</v>
      </c>
      <c r="F825" s="225"/>
    </row>
    <row r="826" spans="1:6" s="120" customFormat="1" ht="114.75">
      <c r="A826" s="238">
        <f>IF((SUM('Раздел 4'!AN49:AN49)=SUM('Раздел 4'!Q49:Q49)+SUM('Раздел 4'!W49:W49)+SUM('Раздел 4'!AC49:AJ49)+SUM('Раздел 4'!AL49:AM49)),"","Неверно!")</f>
      </c>
      <c r="B826" s="240" t="s">
        <v>647</v>
      </c>
      <c r="C826" s="241" t="s">
        <v>648</v>
      </c>
      <c r="D826" s="241" t="s">
        <v>649</v>
      </c>
      <c r="E826" s="241" t="str">
        <f>CONCATENATE(SUM('Раздел 4'!AN49:AN49),"=",SUM('Раздел 4'!Q49:Q49),"+",SUM('Раздел 4'!W49:W49),"+",SUM('Раздел 4'!AC49:AJ49),"+",SUM('Раздел 4'!AL49:AM49))</f>
        <v>1146=7+34+95+1010</v>
      </c>
      <c r="F826" s="225"/>
    </row>
    <row r="827" spans="1:6" s="120" customFormat="1" ht="114.75">
      <c r="A827" s="238">
        <f>IF((SUM('Раздел 4'!AN50:AN50)=SUM('Раздел 4'!Q50:Q50)+SUM('Раздел 4'!W50:W50)+SUM('Раздел 4'!AC50:AJ50)+SUM('Раздел 4'!AL50:AM50)),"","Неверно!")</f>
      </c>
      <c r="B827" s="240" t="s">
        <v>647</v>
      </c>
      <c r="C827" s="241" t="s">
        <v>648</v>
      </c>
      <c r="D827" s="241" t="s">
        <v>649</v>
      </c>
      <c r="E827" s="241" t="str">
        <f>CONCATENATE(SUM('Раздел 4'!AN50:AN50),"=",SUM('Раздел 4'!Q50:Q50),"+",SUM('Раздел 4'!W50:W50),"+",SUM('Раздел 4'!AC50:AJ50),"+",SUM('Раздел 4'!AL50:AM50))</f>
        <v>12=0+1+1+10</v>
      </c>
      <c r="F827" s="225"/>
    </row>
    <row r="828" spans="1:6" s="120" customFormat="1" ht="114.75">
      <c r="A828" s="238">
        <f>IF((SUM('Раздел 4'!AN51:AN51)=SUM('Раздел 4'!Q51:Q51)+SUM('Раздел 4'!W51:W51)+SUM('Раздел 4'!AC51:AJ51)+SUM('Раздел 4'!AL51:AM51)),"","Неверно!")</f>
      </c>
      <c r="B828" s="240" t="s">
        <v>647</v>
      </c>
      <c r="C828" s="241" t="s">
        <v>648</v>
      </c>
      <c r="D828" s="241" t="s">
        <v>649</v>
      </c>
      <c r="E828" s="241" t="str">
        <f>CONCATENATE(SUM('Раздел 4'!AN51:AN51),"=",SUM('Раздел 4'!Q51:Q51),"+",SUM('Раздел 4'!W51:W51),"+",SUM('Раздел 4'!AC51:AJ51),"+",SUM('Раздел 4'!AL51:AM51))</f>
        <v>1469=12+43+171+1243</v>
      </c>
      <c r="F828" s="225"/>
    </row>
    <row r="829" spans="1:6" s="120" customFormat="1" ht="114.75">
      <c r="A829" s="238">
        <f>IF((SUM('Раздел 4'!AN52:AN52)=SUM('Раздел 4'!Q52:Q52)+SUM('Раздел 4'!W52:W52)+SUM('Раздел 4'!AC52:AJ52)+SUM('Раздел 4'!AL52:AM52)),"","Неверно!")</f>
      </c>
      <c r="B829" s="240" t="s">
        <v>647</v>
      </c>
      <c r="C829" s="241" t="s">
        <v>648</v>
      </c>
      <c r="D829" s="241" t="s">
        <v>649</v>
      </c>
      <c r="E829" s="241" t="str">
        <f>CONCATENATE(SUM('Раздел 4'!AN52:AN52),"=",SUM('Раздел 4'!Q52:Q52),"+",SUM('Раздел 4'!W52:W52),"+",SUM('Раздел 4'!AC52:AJ52),"+",SUM('Раздел 4'!AL52:AM52))</f>
        <v>0=0+0+0+0</v>
      </c>
      <c r="F829" s="225"/>
    </row>
    <row r="830" spans="1:6" s="120" customFormat="1" ht="114.75">
      <c r="A830" s="238">
        <f>IF((SUM('Раздел 4'!AN53:AN53)=SUM('Раздел 4'!Q53:Q53)+SUM('Раздел 4'!W53:W53)+SUM('Раздел 4'!AC53:AJ53)+SUM('Раздел 4'!AL53:AM53)),"","Неверно!")</f>
      </c>
      <c r="B830" s="240" t="s">
        <v>647</v>
      </c>
      <c r="C830" s="241" t="s">
        <v>648</v>
      </c>
      <c r="D830" s="241" t="s">
        <v>649</v>
      </c>
      <c r="E830" s="241" t="str">
        <f>CONCATENATE(SUM('Раздел 4'!AN53:AN53),"=",SUM('Раздел 4'!Q53:Q53),"+",SUM('Раздел 4'!W53:W53),"+",SUM('Раздел 4'!AC53:AJ53),"+",SUM('Раздел 4'!AL53:AM53))</f>
        <v>0=0+0+0+0</v>
      </c>
      <c r="F830" s="225"/>
    </row>
    <row r="831" spans="1:6" ht="114.75">
      <c r="A831" s="238">
        <f>IF((SUM('Раздел 4'!AN54:AN54)=SUM('Раздел 4'!Q54:Q54)+SUM('Раздел 4'!W54:W54)+SUM('Раздел 4'!AC54:AJ54)+SUM('Раздел 4'!AL54:AM54)),"","Неверно!")</f>
      </c>
      <c r="B831" s="240" t="s">
        <v>647</v>
      </c>
      <c r="C831" s="241" t="s">
        <v>648</v>
      </c>
      <c r="D831" s="241" t="s">
        <v>649</v>
      </c>
      <c r="E831" s="241" t="str">
        <f>CONCATENATE(SUM('Раздел 4'!AN54:AN54),"=",SUM('Раздел 4'!Q54:Q54),"+",SUM('Раздел 4'!W54:W54),"+",SUM('Раздел 4'!AC54:AJ54),"+",SUM('Раздел 4'!AL54:AM54))</f>
        <v>501=3+19+40+439</v>
      </c>
      <c r="F831" s="225"/>
    </row>
    <row r="832" spans="1:6" ht="114.75">
      <c r="A832" s="238">
        <f>IF((SUM('Раздел 4'!AN55:AN55)=SUM('Раздел 4'!Q55:Q55)+SUM('Раздел 4'!W55:W55)+SUM('Раздел 4'!AC55:AJ55)+SUM('Раздел 4'!AL55:AM55)),"","Неверно!")</f>
      </c>
      <c r="B832" s="240" t="s">
        <v>647</v>
      </c>
      <c r="C832" s="241" t="s">
        <v>648</v>
      </c>
      <c r="D832" s="241" t="s">
        <v>649</v>
      </c>
      <c r="E832" s="241" t="str">
        <f>CONCATENATE(SUM('Раздел 4'!AN55:AN55),"=",SUM('Раздел 4'!Q55:Q55),"+",SUM('Раздел 4'!W55:W55),"+",SUM('Раздел 4'!AC55:AJ55),"+",SUM('Раздел 4'!AL55:AM55))</f>
        <v>523=5+16+56+446</v>
      </c>
      <c r="F832" s="225"/>
    </row>
    <row r="833" spans="1:6" ht="114.75">
      <c r="A833" s="238">
        <f>IF((SUM('Раздел 4'!AN56:AN56)=SUM('Раздел 4'!Q56:Q56)+SUM('Раздел 4'!W56:W56)+SUM('Раздел 4'!AC56:AJ56)+SUM('Раздел 4'!AL56:AM56)),"","Неверно!")</f>
      </c>
      <c r="B833" s="240" t="s">
        <v>647</v>
      </c>
      <c r="C833" s="241" t="s">
        <v>648</v>
      </c>
      <c r="D833" s="241" t="s">
        <v>649</v>
      </c>
      <c r="E833" s="241" t="str">
        <f>CONCATENATE(SUM('Раздел 4'!AN56:AN56),"=",SUM('Раздел 4'!Q56:Q56),"+",SUM('Раздел 4'!W56:W56),"+",SUM('Раздел 4'!AC56:AJ56),"+",SUM('Раздел 4'!AL56:AM56))</f>
        <v>219=2+3+33+181</v>
      </c>
      <c r="F833" s="225"/>
    </row>
    <row r="834" spans="1:6" ht="114.75">
      <c r="A834" s="238">
        <f>IF((SUM('Раздел 4'!AN57:AN57)=SUM('Раздел 4'!Q57:Q57)+SUM('Раздел 4'!W57:W57)+SUM('Раздел 4'!AC57:AJ57)+SUM('Раздел 4'!AL57:AM57)),"","Неверно!")</f>
      </c>
      <c r="B834" s="240" t="s">
        <v>647</v>
      </c>
      <c r="C834" s="241" t="s">
        <v>648</v>
      </c>
      <c r="D834" s="241" t="s">
        <v>649</v>
      </c>
      <c r="E834" s="241" t="str">
        <f>CONCATENATE(SUM('Раздел 4'!AN57:AN57),"=",SUM('Раздел 4'!Q57:Q57),"+",SUM('Раздел 4'!W57:W57),"+",SUM('Раздел 4'!AC57:AJ57),"+",SUM('Раздел 4'!AL57:AM57))</f>
        <v>102=2+5+16+79</v>
      </c>
      <c r="F834" s="225"/>
    </row>
    <row r="835" spans="1:6" ht="114.75">
      <c r="A835" s="238">
        <f>IF((SUM('Раздел 4'!AN58:AN58)=SUM('Раздел 4'!Q58:Q58)+SUM('Раздел 4'!W58:W58)+SUM('Раздел 4'!AC58:AJ58)+SUM('Раздел 4'!AL58:AM58)),"","Неверно!")</f>
      </c>
      <c r="B835" s="240" t="s">
        <v>647</v>
      </c>
      <c r="C835" s="241" t="s">
        <v>648</v>
      </c>
      <c r="D835" s="241" t="s">
        <v>649</v>
      </c>
      <c r="E835" s="241" t="str">
        <f>CONCATENATE(SUM('Раздел 4'!AN58:AN58),"=",SUM('Раздел 4'!Q58:Q58),"+",SUM('Раздел 4'!W58:W58),"+",SUM('Раздел 4'!AC58:AJ58),"+",SUM('Раздел 4'!AL58:AM58))</f>
        <v>0=0+0+0+0</v>
      </c>
      <c r="F835" s="225"/>
    </row>
    <row r="836" spans="1:6" ht="114.75">
      <c r="A836" s="238">
        <f>IF((SUM('Раздел 4'!AN59:AN59)=SUM('Раздел 4'!Q59:Q59)+SUM('Раздел 4'!W59:W59)+SUM('Раздел 4'!AC59:AJ59)+SUM('Раздел 4'!AL59:AM59)),"","Неверно!")</f>
      </c>
      <c r="B836" s="240" t="s">
        <v>647</v>
      </c>
      <c r="C836" s="241" t="s">
        <v>648</v>
      </c>
      <c r="D836" s="241" t="s">
        <v>649</v>
      </c>
      <c r="E836" s="241" t="str">
        <f>CONCATENATE(SUM('Раздел 4'!AN59:AN59),"=",SUM('Раздел 4'!Q59:Q59),"+",SUM('Раздел 4'!W59:W59),"+",SUM('Раздел 4'!AC59:AJ59),"+",SUM('Раздел 4'!AL59:AM59))</f>
        <v>0=0+0+0+0</v>
      </c>
      <c r="F836" s="225"/>
    </row>
    <row r="837" spans="1:6" ht="114.75">
      <c r="A837" s="238">
        <f>IF((SUM('Раздел 4'!AN60:AN60)=SUM('Раздел 4'!Q60:Q60)+SUM('Раздел 4'!W60:W60)+SUM('Раздел 4'!AC60:AJ60)+SUM('Раздел 4'!AL60:AM60)),"","Неверно!")</f>
      </c>
      <c r="B837" s="240" t="s">
        <v>647</v>
      </c>
      <c r="C837" s="241" t="s">
        <v>648</v>
      </c>
      <c r="D837" s="241" t="s">
        <v>649</v>
      </c>
      <c r="E837" s="241" t="str">
        <f>CONCATENATE(SUM('Раздел 4'!AN60:AN60),"=",SUM('Раздел 4'!Q60:Q60),"+",SUM('Раздел 4'!W60:W60),"+",SUM('Раздел 4'!AC60:AJ60),"+",SUM('Раздел 4'!AL60:AM60))</f>
        <v>8=0+2+5+1</v>
      </c>
      <c r="F837" s="225"/>
    </row>
    <row r="838" spans="1:6" ht="114.75">
      <c r="A838" s="238">
        <f>IF((SUM('Раздел 4'!AN61:AN61)=SUM('Раздел 4'!Q61:Q61)+SUM('Раздел 4'!W61:W61)+SUM('Раздел 4'!AC61:AJ61)+SUM('Раздел 4'!AL61:AM61)),"","Неверно!")</f>
      </c>
      <c r="B838" s="240" t="s">
        <v>647</v>
      </c>
      <c r="C838" s="241" t="s">
        <v>648</v>
      </c>
      <c r="D838" s="241" t="s">
        <v>649</v>
      </c>
      <c r="E838" s="241" t="str">
        <f>CONCATENATE(SUM('Раздел 4'!AN61:AN61),"=",SUM('Раздел 4'!Q61:Q61),"+",SUM('Раздел 4'!W61:W61),"+",SUM('Раздел 4'!AC61:AJ61),"+",SUM('Раздел 4'!AL61:AM61))</f>
        <v>0=0+0+0+0</v>
      </c>
      <c r="F838" s="225"/>
    </row>
    <row r="839" spans="1:6" ht="38.25">
      <c r="A839" s="238">
        <f>IF((SUM('Разделы 5, 6, 7, 8'!S27:S27)&lt;=SUM('Разделы 5, 6, 7, 8'!O27:O27)),"","Неверно!")</f>
      </c>
      <c r="B839" s="240" t="s">
        <v>650</v>
      </c>
      <c r="C839" s="241" t="s">
        <v>651</v>
      </c>
      <c r="D839" s="241" t="s">
        <v>421</v>
      </c>
      <c r="E839" s="241" t="str">
        <f>CONCATENATE(SUM('Разделы 5, 6, 7, 8'!S27:S27),"&lt;=",SUM('Разделы 5, 6, 7, 8'!O27:O27))</f>
        <v>0&lt;=1</v>
      </c>
      <c r="F839" s="225"/>
    </row>
    <row r="840" spans="1:6" ht="38.25">
      <c r="A840" s="238">
        <f>IF((SUM('Разделы 5, 6, 7, 8'!S28:S28)&lt;=SUM('Разделы 5, 6, 7, 8'!O28:O28)),"","Неверно!")</f>
      </c>
      <c r="B840" s="240" t="s">
        <v>650</v>
      </c>
      <c r="C840" s="241" t="s">
        <v>651</v>
      </c>
      <c r="D840" s="241" t="s">
        <v>421</v>
      </c>
      <c r="E840" s="241" t="str">
        <f>CONCATENATE(SUM('Разделы 5, 6, 7, 8'!S28:S28),"&lt;=",SUM('Разделы 5, 6, 7, 8'!O28:O28))</f>
        <v>0&lt;=1</v>
      </c>
      <c r="F840" s="225"/>
    </row>
    <row r="841" spans="1:6" ht="38.25">
      <c r="A841" s="238">
        <f>IF((SUM('Разделы 5, 6, 7, 8'!S29:S29)&lt;=SUM('Разделы 5, 6, 7, 8'!O29:O29)),"","Неверно!")</f>
      </c>
      <c r="B841" s="240" t="s">
        <v>650</v>
      </c>
      <c r="C841" s="241" t="s">
        <v>651</v>
      </c>
      <c r="D841" s="241" t="s">
        <v>421</v>
      </c>
      <c r="E841" s="241" t="str">
        <f>CONCATENATE(SUM('Разделы 5, 6, 7, 8'!S29:S29),"&lt;=",SUM('Разделы 5, 6, 7, 8'!O29:O29))</f>
        <v>0&lt;=0</v>
      </c>
      <c r="F841" s="225"/>
    </row>
    <row r="842" spans="1:6" ht="38.25">
      <c r="A842" s="238">
        <f>IF((SUM('Разделы 5, 6, 7, 8'!S30:S30)&lt;=SUM('Разделы 5, 6, 7, 8'!O30:O30)),"","Неверно!")</f>
      </c>
      <c r="B842" s="240" t="s">
        <v>650</v>
      </c>
      <c r="C842" s="241" t="s">
        <v>651</v>
      </c>
      <c r="D842" s="241" t="s">
        <v>421</v>
      </c>
      <c r="E842" s="241" t="str">
        <f>CONCATENATE(SUM('Разделы 5, 6, 7, 8'!S30:S30),"&lt;=",SUM('Разделы 5, 6, 7, 8'!O30:O30))</f>
        <v>0&lt;=0</v>
      </c>
      <c r="F842" s="225"/>
    </row>
    <row r="843" spans="1:6" ht="38.25">
      <c r="A843" s="238">
        <f>IF((SUM('Разделы 5, 6, 7, 8'!S31:S31)&lt;=SUM('Разделы 5, 6, 7, 8'!O31:O31)),"","Неверно!")</f>
      </c>
      <c r="B843" s="240" t="s">
        <v>650</v>
      </c>
      <c r="C843" s="241" t="s">
        <v>651</v>
      </c>
      <c r="D843" s="241" t="s">
        <v>421</v>
      </c>
      <c r="E843" s="241" t="str">
        <f>CONCATENATE(SUM('Разделы 5, 6, 7, 8'!S31:S31),"&lt;=",SUM('Разделы 5, 6, 7, 8'!O31:O31))</f>
        <v>0&lt;=0</v>
      </c>
      <c r="F843" s="225"/>
    </row>
    <row r="844" spans="1:6" ht="38.25">
      <c r="A844" s="238">
        <f>IF((SUM('Разделы 5, 6, 7, 8'!S32:S32)&lt;=SUM('Разделы 5, 6, 7, 8'!O32:O32)),"","Неверно!")</f>
      </c>
      <c r="B844" s="240" t="s">
        <v>650</v>
      </c>
      <c r="C844" s="241" t="s">
        <v>651</v>
      </c>
      <c r="D844" s="241" t="s">
        <v>421</v>
      </c>
      <c r="E844" s="241" t="str">
        <f>CONCATENATE(SUM('Разделы 5, 6, 7, 8'!S32:S32),"&lt;=",SUM('Разделы 5, 6, 7, 8'!O32:O32))</f>
        <v>0&lt;=0</v>
      </c>
      <c r="F844" s="225"/>
    </row>
    <row r="845" spans="1:6" ht="38.25">
      <c r="A845" s="238">
        <f>IF((SUM('Разделы 5, 6, 7, 8'!S33:S33)&lt;=SUM('Разделы 5, 6, 7, 8'!O33:O33)),"","Неверно!")</f>
      </c>
      <c r="B845" s="240" t="s">
        <v>650</v>
      </c>
      <c r="C845" s="241" t="s">
        <v>651</v>
      </c>
      <c r="D845" s="241" t="s">
        <v>421</v>
      </c>
      <c r="E845" s="241" t="str">
        <f>CONCATENATE(SUM('Разделы 5, 6, 7, 8'!S33:S33),"&lt;=",SUM('Разделы 5, 6, 7, 8'!O33:O33))</f>
        <v>0&lt;=0</v>
      </c>
      <c r="F845" s="225"/>
    </row>
    <row r="846" spans="1:6" ht="38.25">
      <c r="A846" s="238">
        <f>IF((SUM('Разделы 5, 6, 7, 8'!S34:S34)&lt;=SUM('Разделы 5, 6, 7, 8'!O34:O34)),"","Неверно!")</f>
      </c>
      <c r="B846" s="240" t="s">
        <v>650</v>
      </c>
      <c r="C846" s="241" t="s">
        <v>651</v>
      </c>
      <c r="D846" s="241" t="s">
        <v>421</v>
      </c>
      <c r="E846" s="241" t="str">
        <f>CONCATENATE(SUM('Разделы 5, 6, 7, 8'!S34:S34),"&lt;=",SUM('Разделы 5, 6, 7, 8'!O34:O34))</f>
        <v>0&lt;=0</v>
      </c>
      <c r="F846" s="225"/>
    </row>
    <row r="847" spans="1:6" ht="38.25">
      <c r="A847" s="238">
        <f>IF((SUM('Разделы 5, 6, 7, 8'!S35:S35)&lt;=SUM('Разделы 5, 6, 7, 8'!O35:O35)),"","Неверно!")</f>
      </c>
      <c r="B847" s="240" t="s">
        <v>650</v>
      </c>
      <c r="C847" s="241" t="s">
        <v>651</v>
      </c>
      <c r="D847" s="241" t="s">
        <v>421</v>
      </c>
      <c r="E847" s="241" t="str">
        <f>CONCATENATE(SUM('Разделы 5, 6, 7, 8'!S35:S35),"&lt;=",SUM('Разделы 5, 6, 7, 8'!O35:O35))</f>
        <v>0&lt;=0</v>
      </c>
      <c r="F847" s="225"/>
    </row>
    <row r="848" spans="1:6" ht="38.25">
      <c r="A848" s="238">
        <f>IF((SUM('Разделы 5, 6, 7, 8'!S36:S36)&lt;=SUM('Разделы 5, 6, 7, 8'!O36:O36)),"","Неверно!")</f>
      </c>
      <c r="B848" s="240" t="s">
        <v>650</v>
      </c>
      <c r="C848" s="241" t="s">
        <v>651</v>
      </c>
      <c r="D848" s="241" t="s">
        <v>421</v>
      </c>
      <c r="E848" s="241" t="str">
        <f>CONCATENATE(SUM('Разделы 5, 6, 7, 8'!S36:S36),"&lt;=",SUM('Разделы 5, 6, 7, 8'!O36:O36))</f>
        <v>0&lt;=0</v>
      </c>
      <c r="F848" s="225"/>
    </row>
    <row r="849" spans="1:6" ht="38.25">
      <c r="A849" s="238">
        <f>IF((SUM('Разделы 5, 6, 7, 8'!R10:R10)&lt;=SUM('Разделы 5, 6, 7, 8'!O10:O10)),"","Неверно!")</f>
      </c>
      <c r="B849" s="240" t="s">
        <v>652</v>
      </c>
      <c r="C849" s="241" t="s">
        <v>653</v>
      </c>
      <c r="D849" s="241" t="s">
        <v>422</v>
      </c>
      <c r="E849" s="241" t="str">
        <f>CONCATENATE(SUM('Разделы 5, 6, 7, 8'!R10:R10),"&lt;=",SUM('Разделы 5, 6, 7, 8'!O10:O10))</f>
        <v>0&lt;=1</v>
      </c>
      <c r="F849" s="225"/>
    </row>
    <row r="850" spans="1:6" ht="38.25">
      <c r="A850" s="238">
        <f>IF((SUM('Разделы 5, 6, 7, 8'!R11:R11)&lt;=SUM('Разделы 5, 6, 7, 8'!O11:O11)),"","Неверно!")</f>
      </c>
      <c r="B850" s="240" t="s">
        <v>652</v>
      </c>
      <c r="C850" s="241" t="s">
        <v>653</v>
      </c>
      <c r="D850" s="241" t="s">
        <v>422</v>
      </c>
      <c r="E850" s="241" t="str">
        <f>CONCATENATE(SUM('Разделы 5, 6, 7, 8'!R11:R11),"&lt;=",SUM('Разделы 5, 6, 7, 8'!O11:O11))</f>
        <v>0&lt;=3</v>
      </c>
      <c r="F850" s="225"/>
    </row>
    <row r="851" spans="1:6" ht="38.25">
      <c r="A851" s="238">
        <f>IF((SUM('Разделы 5, 6, 7, 8'!R12:R12)&lt;=SUM('Разделы 5, 6, 7, 8'!O12:O12)),"","Неверно!")</f>
      </c>
      <c r="B851" s="240" t="s">
        <v>652</v>
      </c>
      <c r="C851" s="241" t="s">
        <v>653</v>
      </c>
      <c r="D851" s="241" t="s">
        <v>422</v>
      </c>
      <c r="E851" s="241" t="str">
        <f>CONCATENATE(SUM('Разделы 5, 6, 7, 8'!R12:R12),"&lt;=",SUM('Разделы 5, 6, 7, 8'!O12:O12))</f>
        <v>0&lt;=0</v>
      </c>
      <c r="F851" s="225"/>
    </row>
    <row r="852" spans="1:6" ht="38.25">
      <c r="A852" s="238">
        <f>IF((SUM('Разделы 5, 6, 7, 8'!R13:R13)&lt;=SUM('Разделы 5, 6, 7, 8'!O13:O13)),"","Неверно!")</f>
      </c>
      <c r="B852" s="240" t="s">
        <v>652</v>
      </c>
      <c r="C852" s="241" t="s">
        <v>653</v>
      </c>
      <c r="D852" s="241" t="s">
        <v>422</v>
      </c>
      <c r="E852" s="241" t="str">
        <f>CONCATENATE(SUM('Разделы 5, 6, 7, 8'!R13:R13),"&lt;=",SUM('Разделы 5, 6, 7, 8'!O13:O13))</f>
        <v>0&lt;=1</v>
      </c>
      <c r="F852" s="225"/>
    </row>
    <row r="853" spans="1:6" ht="38.25">
      <c r="A853" s="238">
        <f>IF((SUM('Разделы 5, 6, 7, 8'!R14:R14)&lt;=SUM('Разделы 5, 6, 7, 8'!O14:O14)),"","Неверно!")</f>
      </c>
      <c r="B853" s="240" t="s">
        <v>652</v>
      </c>
      <c r="C853" s="241" t="s">
        <v>653</v>
      </c>
      <c r="D853" s="241" t="s">
        <v>422</v>
      </c>
      <c r="E853" s="241" t="str">
        <f>CONCATENATE(SUM('Разделы 5, 6, 7, 8'!R14:R14),"&lt;=",SUM('Разделы 5, 6, 7, 8'!O14:O14))</f>
        <v>0&lt;=0</v>
      </c>
      <c r="F853" s="225"/>
    </row>
    <row r="854" spans="1:6" ht="38.25">
      <c r="A854" s="238">
        <f>IF((SUM('Разделы 5, 6, 7, 8'!R15:R15)&lt;=SUM('Разделы 5, 6, 7, 8'!O15:O15)),"","Неверно!")</f>
      </c>
      <c r="B854" s="240" t="s">
        <v>652</v>
      </c>
      <c r="C854" s="241" t="s">
        <v>653</v>
      </c>
      <c r="D854" s="241" t="s">
        <v>422</v>
      </c>
      <c r="E854" s="241" t="str">
        <f>CONCATENATE(SUM('Разделы 5, 6, 7, 8'!R15:R15),"&lt;=",SUM('Разделы 5, 6, 7, 8'!O15:O15))</f>
        <v>0&lt;=5</v>
      </c>
      <c r="F854" s="225"/>
    </row>
    <row r="855" spans="1:6" ht="38.25">
      <c r="A855" s="238">
        <f>IF((SUM('Разделы 5, 6, 7, 8'!R16:R16)&lt;=SUM('Разделы 5, 6, 7, 8'!O16:O16)),"","Неверно!")</f>
      </c>
      <c r="B855" s="240" t="s">
        <v>652</v>
      </c>
      <c r="C855" s="241" t="s">
        <v>653</v>
      </c>
      <c r="D855" s="241" t="s">
        <v>422</v>
      </c>
      <c r="E855" s="241" t="str">
        <f>CONCATENATE(SUM('Разделы 5, 6, 7, 8'!R16:R16),"&lt;=",SUM('Разделы 5, 6, 7, 8'!O16:O16))</f>
        <v>0&lt;=0</v>
      </c>
      <c r="F855" s="225"/>
    </row>
    <row r="856" spans="1:6" ht="38.25">
      <c r="A856" s="238">
        <f>IF((SUM('Разделы 5, 6, 7, 8'!R17:R17)&lt;=SUM('Разделы 5, 6, 7, 8'!O17:O17)),"","Неверно!")</f>
      </c>
      <c r="B856" s="240" t="s">
        <v>652</v>
      </c>
      <c r="C856" s="241" t="s">
        <v>653</v>
      </c>
      <c r="D856" s="241" t="s">
        <v>422</v>
      </c>
      <c r="E856" s="241" t="str">
        <f>CONCATENATE(SUM('Разделы 5, 6, 7, 8'!R17:R17),"&lt;=",SUM('Разделы 5, 6, 7, 8'!O17:O17))</f>
        <v>0&lt;=0</v>
      </c>
      <c r="F856" s="225"/>
    </row>
    <row r="857" spans="1:6" ht="38.25">
      <c r="A857" s="238">
        <f>IF((SUM('Разделы 5, 6, 7, 8'!R18:R18)&lt;=SUM('Разделы 5, 6, 7, 8'!O18:O18)),"","Неверно!")</f>
      </c>
      <c r="B857" s="240" t="s">
        <v>652</v>
      </c>
      <c r="C857" s="241" t="s">
        <v>653</v>
      </c>
      <c r="D857" s="241" t="s">
        <v>422</v>
      </c>
      <c r="E857" s="241" t="str">
        <f>CONCATENATE(SUM('Разделы 5, 6, 7, 8'!R18:R18),"&lt;=",SUM('Разделы 5, 6, 7, 8'!O18:O18))</f>
        <v>0&lt;=0</v>
      </c>
      <c r="F857" s="225"/>
    </row>
    <row r="858" spans="1:6" ht="38.25">
      <c r="A858" s="238">
        <f>IF((SUM('Разделы 5, 6, 7, 8'!R9:R9)&lt;=SUM('Разделы 5, 6, 7, 8'!O9:O9)),"","Неверно!")</f>
      </c>
      <c r="B858" s="240" t="s">
        <v>652</v>
      </c>
      <c r="C858" s="241" t="s">
        <v>653</v>
      </c>
      <c r="D858" s="241" t="s">
        <v>422</v>
      </c>
      <c r="E858" s="241" t="str">
        <f>CONCATENATE(SUM('Разделы 5, 6, 7, 8'!R9:R9),"&lt;=",SUM('Разделы 5, 6, 7, 8'!O9:O9))</f>
        <v>0&lt;=5</v>
      </c>
      <c r="F858" s="225"/>
    </row>
    <row r="859" spans="1:6" ht="38.25">
      <c r="A859" s="238">
        <f>IF((SUM('Разделы 5, 6, 7, 8'!E7:E7)&lt;=SUM('Раздел 4'!V45:V45)),"","Неверно!")</f>
      </c>
      <c r="B859" s="240" t="s">
        <v>654</v>
      </c>
      <c r="C859" s="241" t="s">
        <v>655</v>
      </c>
      <c r="D859" s="241" t="s">
        <v>656</v>
      </c>
      <c r="E859" s="241" t="str">
        <f>CONCATENATE(SUM('Разделы 5, 6, 7, 8'!E7:E7),"&lt;=",SUM('Раздел 4'!V45:V45))</f>
        <v>0&lt;=1</v>
      </c>
      <c r="F859" s="225"/>
    </row>
    <row r="860" spans="1:6" ht="38.25">
      <c r="A860" s="238">
        <f>IF((SUM('Разделы 5, 6, 7, 8'!E29:E32)&lt;=SUM('Раздел 4'!AD45:AE45)),"","Неверно!")</f>
      </c>
      <c r="B860" s="240" t="s">
        <v>657</v>
      </c>
      <c r="C860" s="241" t="s">
        <v>658</v>
      </c>
      <c r="D860" s="241" t="s">
        <v>659</v>
      </c>
      <c r="E860" s="241" t="str">
        <f>CONCATENATE(SUM('Разделы 5, 6, 7, 8'!E29:E32),"&lt;=",SUM('Раздел 4'!AD45:AE45))</f>
        <v>0&lt;=1</v>
      </c>
      <c r="F860" s="225"/>
    </row>
    <row r="861" spans="1:6" ht="38.25">
      <c r="A861" s="238">
        <f>IF((SUM('Раздел 4'!AS10:AS10)&lt;=SUM('Раздел 4'!AN10:AN10)),"","Неверно!")</f>
      </c>
      <c r="B861" s="240" t="s">
        <v>660</v>
      </c>
      <c r="C861" s="241" t="s">
        <v>661</v>
      </c>
      <c r="D861" s="241" t="s">
        <v>662</v>
      </c>
      <c r="E861" s="241" t="str">
        <f>CONCATENATE(SUM('Раздел 4'!AS10:AS10),"&lt;=",SUM('Раздел 4'!AN10:AN10))</f>
        <v>15&lt;=178</v>
      </c>
      <c r="F861" s="225"/>
    </row>
    <row r="862" spans="1:6" ht="38.25">
      <c r="A862" s="238">
        <f>IF((SUM('Раздел 4'!AS11:AS11)&lt;=SUM('Раздел 4'!AN11:AN11)),"","Неверно!")</f>
      </c>
      <c r="B862" s="240" t="s">
        <v>660</v>
      </c>
      <c r="C862" s="241" t="s">
        <v>661</v>
      </c>
      <c r="D862" s="241" t="s">
        <v>662</v>
      </c>
      <c r="E862" s="241" t="str">
        <f>CONCATENATE(SUM('Раздел 4'!AS11:AS11),"&lt;=",SUM('Раздел 4'!AN11:AN11))</f>
        <v>1&lt;=6</v>
      </c>
      <c r="F862" s="225"/>
    </row>
    <row r="863" spans="1:6" ht="38.25">
      <c r="A863" s="238">
        <f>IF((SUM('Раздел 4'!AS12:AS12)&lt;=SUM('Раздел 4'!AN12:AN12)),"","Неверно!")</f>
      </c>
      <c r="B863" s="240" t="s">
        <v>660</v>
      </c>
      <c r="C863" s="241" t="s">
        <v>661</v>
      </c>
      <c r="D863" s="241" t="s">
        <v>662</v>
      </c>
      <c r="E863" s="241" t="str">
        <f>CONCATENATE(SUM('Раздел 4'!AS12:AS12),"&lt;=",SUM('Раздел 4'!AN12:AN12))</f>
        <v>16&lt;=207</v>
      </c>
      <c r="F863" s="225"/>
    </row>
    <row r="864" spans="1:6" ht="38.25">
      <c r="A864" s="238">
        <f>IF((SUM('Раздел 4'!AS13:AS13)&lt;=SUM('Раздел 4'!AN13:AN13)),"","Неверно!")</f>
      </c>
      <c r="B864" s="240" t="s">
        <v>660</v>
      </c>
      <c r="C864" s="241" t="s">
        <v>661</v>
      </c>
      <c r="D864" s="241" t="s">
        <v>662</v>
      </c>
      <c r="E864" s="241" t="str">
        <f>CONCATENATE(SUM('Раздел 4'!AS13:AS13),"&lt;=",SUM('Раздел 4'!AN13:AN13))</f>
        <v>2&lt;=3</v>
      </c>
      <c r="F864" s="225"/>
    </row>
    <row r="865" spans="1:6" ht="38.25">
      <c r="A865" s="238">
        <f>IF((SUM('Раздел 4'!AS14:AS14)&lt;=SUM('Раздел 4'!AN14:AN14)),"","Неверно!")</f>
      </c>
      <c r="B865" s="240" t="s">
        <v>660</v>
      </c>
      <c r="C865" s="241" t="s">
        <v>661</v>
      </c>
      <c r="D865" s="241" t="s">
        <v>662</v>
      </c>
      <c r="E865" s="241" t="str">
        <f>CONCATENATE(SUM('Раздел 4'!AS14:AS14),"&lt;=",SUM('Раздел 4'!AN14:AN14))</f>
        <v>6&lt;=34</v>
      </c>
      <c r="F865" s="225"/>
    </row>
    <row r="866" spans="1:6" ht="38.25">
      <c r="A866" s="238">
        <f>IF((SUM('Раздел 4'!AS15:AS15)&lt;=SUM('Раздел 4'!AN15:AN15)),"","Неверно!")</f>
      </c>
      <c r="B866" s="240" t="s">
        <v>660</v>
      </c>
      <c r="C866" s="241" t="s">
        <v>661</v>
      </c>
      <c r="D866" s="241" t="s">
        <v>662</v>
      </c>
      <c r="E866" s="241" t="str">
        <f>CONCATENATE(SUM('Раздел 4'!AS15:AS15),"&lt;=",SUM('Раздел 4'!AN15:AN15))</f>
        <v>6&lt;=29</v>
      </c>
      <c r="F866" s="225"/>
    </row>
    <row r="867" spans="1:6" ht="39.75" customHeight="1">
      <c r="A867" s="238">
        <f>IF((SUM('Раздел 4'!AS16:AS16)&lt;=SUM('Раздел 4'!AN16:AN16)),"","Неверно!")</f>
      </c>
      <c r="B867" s="240" t="s">
        <v>660</v>
      </c>
      <c r="C867" s="241" t="s">
        <v>661</v>
      </c>
      <c r="D867" s="241" t="s">
        <v>662</v>
      </c>
      <c r="E867" s="241" t="str">
        <f>CONCATENATE(SUM('Раздел 4'!AS16:AS16),"&lt;=",SUM('Раздел 4'!AN16:AN16))</f>
        <v>20&lt;=195</v>
      </c>
      <c r="F867" s="225"/>
    </row>
    <row r="868" spans="1:6" ht="38.25">
      <c r="A868" s="238">
        <f>IF((SUM('Раздел 4'!AS17:AS17)&lt;=SUM('Раздел 4'!AN17:AN17)),"","Неверно!")</f>
      </c>
      <c r="B868" s="240" t="s">
        <v>660</v>
      </c>
      <c r="C868" s="241" t="s">
        <v>661</v>
      </c>
      <c r="D868" s="241" t="s">
        <v>662</v>
      </c>
      <c r="E868" s="241" t="str">
        <f>CONCATENATE(SUM('Раздел 4'!AS17:AS17),"&lt;=",SUM('Раздел 4'!AN17:AN17))</f>
        <v>0&lt;=0</v>
      </c>
      <c r="F868" s="225"/>
    </row>
    <row r="869" spans="1:6" ht="38.25">
      <c r="A869" s="238">
        <f>IF((SUM('Раздел 4'!AS18:AS18)&lt;=SUM('Раздел 4'!AN18:AN18)),"","Неверно!")</f>
      </c>
      <c r="B869" s="240" t="s">
        <v>660</v>
      </c>
      <c r="C869" s="241" t="s">
        <v>661</v>
      </c>
      <c r="D869" s="241" t="s">
        <v>662</v>
      </c>
      <c r="E869" s="241" t="str">
        <f>CONCATENATE(SUM('Раздел 4'!AS18:AS18),"&lt;=",SUM('Раздел 4'!AN18:AN18))</f>
        <v>7&lt;=77</v>
      </c>
      <c r="F869" s="225"/>
    </row>
    <row r="870" spans="1:6" ht="38.25">
      <c r="A870" s="238">
        <f>IF((SUM('Раздел 4'!AS19:AS19)&lt;=SUM('Раздел 4'!AN19:AN19)),"","Неверно!")</f>
      </c>
      <c r="B870" s="240" t="s">
        <v>660</v>
      </c>
      <c r="C870" s="241" t="s">
        <v>661</v>
      </c>
      <c r="D870" s="241" t="s">
        <v>662</v>
      </c>
      <c r="E870" s="241" t="str">
        <f>CONCATENATE(SUM('Раздел 4'!AS19:AS19),"&lt;=",SUM('Раздел 4'!AN19:AN19))</f>
        <v>7&lt;=17</v>
      </c>
      <c r="F870" s="225"/>
    </row>
    <row r="871" spans="1:6" ht="38.25">
      <c r="A871" s="238">
        <f>IF((SUM('Раздел 4'!AS20:AS20)&lt;=SUM('Раздел 4'!AN20:AN20)),"","Неверно!")</f>
      </c>
      <c r="B871" s="240" t="s">
        <v>660</v>
      </c>
      <c r="C871" s="241" t="s">
        <v>661</v>
      </c>
      <c r="D871" s="241" t="s">
        <v>662</v>
      </c>
      <c r="E871" s="241" t="str">
        <f>CONCATENATE(SUM('Раздел 4'!AS20:AS20),"&lt;=",SUM('Раздел 4'!AN20:AN20))</f>
        <v>8&lt;=83</v>
      </c>
      <c r="F871" s="225"/>
    </row>
    <row r="872" spans="1:6" ht="38.25">
      <c r="A872" s="238">
        <f>IF((SUM('Раздел 4'!AS21:AS21)&lt;=SUM('Раздел 4'!AN21:AN21)),"","Неверно!")</f>
      </c>
      <c r="B872" s="240" t="s">
        <v>660</v>
      </c>
      <c r="C872" s="241" t="s">
        <v>661</v>
      </c>
      <c r="D872" s="241" t="s">
        <v>662</v>
      </c>
      <c r="E872" s="241" t="str">
        <f>CONCATENATE(SUM('Раздел 4'!AS21:AS21),"&lt;=",SUM('Раздел 4'!AN21:AN21))</f>
        <v>15&lt;=111</v>
      </c>
      <c r="F872" s="225"/>
    </row>
    <row r="873" spans="1:6" ht="38.25">
      <c r="A873" s="238">
        <f>IF((SUM('Раздел 4'!AS22:AS22)&lt;=SUM('Раздел 4'!AN22:AN22)),"","Неверно!")</f>
      </c>
      <c r="B873" s="240" t="s">
        <v>660</v>
      </c>
      <c r="C873" s="241" t="s">
        <v>661</v>
      </c>
      <c r="D873" s="241" t="s">
        <v>662</v>
      </c>
      <c r="E873" s="241" t="str">
        <f>CONCATENATE(SUM('Раздел 4'!AS22:AS22),"&lt;=",SUM('Раздел 4'!AN22:AN22))</f>
        <v>1&lt;=42</v>
      </c>
      <c r="F873" s="225"/>
    </row>
    <row r="874" spans="1:6" ht="38.25">
      <c r="A874" s="238">
        <f>IF((SUM('Раздел 4'!AS23:AS23)&lt;=SUM('Раздел 4'!AN23:AN23)),"","Неверно!")</f>
      </c>
      <c r="B874" s="240" t="s">
        <v>660</v>
      </c>
      <c r="C874" s="241" t="s">
        <v>661</v>
      </c>
      <c r="D874" s="241" t="s">
        <v>662</v>
      </c>
      <c r="E874" s="241" t="str">
        <f>CONCATENATE(SUM('Раздел 4'!AS23:AS23),"&lt;=",SUM('Раздел 4'!AN23:AN23))</f>
        <v>1&lt;=10</v>
      </c>
      <c r="F874" s="225"/>
    </row>
    <row r="875" spans="1:6" ht="38.25">
      <c r="A875" s="238">
        <f>IF((SUM('Раздел 4'!AS24:AS24)&lt;=SUM('Раздел 4'!AN24:AN24)),"","Неверно!")</f>
      </c>
      <c r="B875" s="240" t="s">
        <v>660</v>
      </c>
      <c r="C875" s="241" t="s">
        <v>661</v>
      </c>
      <c r="D875" s="241" t="s">
        <v>662</v>
      </c>
      <c r="E875" s="241" t="str">
        <f>CONCATENATE(SUM('Раздел 4'!AS24:AS24),"&lt;=",SUM('Раздел 4'!AN24:AN24))</f>
        <v>6&lt;=14</v>
      </c>
      <c r="F875" s="225"/>
    </row>
    <row r="876" spans="1:6" ht="38.25">
      <c r="A876" s="238">
        <f>IF((SUM('Раздел 4'!AS25:AS25)&lt;=SUM('Раздел 4'!AN25:AN25)),"","Неверно!")</f>
      </c>
      <c r="B876" s="240" t="s">
        <v>660</v>
      </c>
      <c r="C876" s="241" t="s">
        <v>661</v>
      </c>
      <c r="D876" s="241" t="s">
        <v>662</v>
      </c>
      <c r="E876" s="241" t="str">
        <f>CONCATENATE(SUM('Раздел 4'!AS25:AS25),"&lt;=",SUM('Раздел 4'!AN25:AN25))</f>
        <v>0&lt;=0</v>
      </c>
      <c r="F876" s="225"/>
    </row>
    <row r="877" spans="1:6" ht="38.25">
      <c r="A877" s="238">
        <f>IF((SUM('Раздел 4'!AS26:AS26)&lt;=SUM('Раздел 4'!AN26:AN26)),"","Неверно!")</f>
      </c>
      <c r="B877" s="240" t="s">
        <v>660</v>
      </c>
      <c r="C877" s="241" t="s">
        <v>661</v>
      </c>
      <c r="D877" s="241" t="s">
        <v>662</v>
      </c>
      <c r="E877" s="241" t="str">
        <f>CONCATENATE(SUM('Раздел 4'!AS26:AS26),"&lt;=",SUM('Раздел 4'!AN26:AN26))</f>
        <v>0&lt;=0</v>
      </c>
      <c r="F877" s="225"/>
    </row>
    <row r="878" spans="1:6" ht="38.25">
      <c r="A878" s="238">
        <f>IF((SUM('Раздел 4'!AS27:AS27)&lt;=SUM('Раздел 4'!AN27:AN27)),"","Неверно!")</f>
      </c>
      <c r="B878" s="240" t="s">
        <v>660</v>
      </c>
      <c r="C878" s="241" t="s">
        <v>661</v>
      </c>
      <c r="D878" s="241" t="s">
        <v>662</v>
      </c>
      <c r="E878" s="241" t="str">
        <f>CONCATENATE(SUM('Раздел 4'!AS27:AS27),"&lt;=",SUM('Раздел 4'!AN27:AN27))</f>
        <v>0&lt;=0</v>
      </c>
      <c r="F878" s="225"/>
    </row>
    <row r="879" spans="1:6" ht="38.25">
      <c r="A879" s="238">
        <f>IF((SUM('Раздел 4'!AS28:AS28)&lt;=SUM('Раздел 4'!AN28:AN28)),"","Неверно!")</f>
      </c>
      <c r="B879" s="240" t="s">
        <v>660</v>
      </c>
      <c r="C879" s="241" t="s">
        <v>661</v>
      </c>
      <c r="D879" s="241" t="s">
        <v>662</v>
      </c>
      <c r="E879" s="241" t="str">
        <f>CONCATENATE(SUM('Раздел 4'!AS28:AS28),"&lt;=",SUM('Раздел 4'!AN28:AN28))</f>
        <v>0&lt;=2</v>
      </c>
      <c r="F879" s="225"/>
    </row>
    <row r="880" spans="1:6" ht="38.25">
      <c r="A880" s="238">
        <f>IF((SUM('Раздел 4'!AS29:AS29)&lt;=SUM('Раздел 4'!AN29:AN29)),"","Неверно!")</f>
      </c>
      <c r="B880" s="240" t="s">
        <v>660</v>
      </c>
      <c r="C880" s="241" t="s">
        <v>661</v>
      </c>
      <c r="D880" s="241" t="s">
        <v>662</v>
      </c>
      <c r="E880" s="241" t="str">
        <f>CONCATENATE(SUM('Раздел 4'!AS29:AS29),"&lt;=",SUM('Раздел 4'!AN29:AN29))</f>
        <v>4&lt;=20</v>
      </c>
      <c r="F880" s="225"/>
    </row>
    <row r="881" spans="1:6" ht="38.25">
      <c r="A881" s="238">
        <f>IF((SUM('Раздел 4'!AS30:AS30)&lt;=SUM('Раздел 4'!AN30:AN30)),"","Неверно!")</f>
      </c>
      <c r="B881" s="240" t="s">
        <v>660</v>
      </c>
      <c r="C881" s="241" t="s">
        <v>661</v>
      </c>
      <c r="D881" s="241" t="s">
        <v>662</v>
      </c>
      <c r="E881" s="241" t="str">
        <f>CONCATENATE(SUM('Раздел 4'!AS30:AS30),"&lt;=",SUM('Раздел 4'!AN30:AN30))</f>
        <v>0&lt;=6</v>
      </c>
      <c r="F881" s="225"/>
    </row>
    <row r="882" spans="1:6" ht="38.25">
      <c r="A882" s="238">
        <f>IF((SUM('Раздел 4'!AS31:AS31)&lt;=SUM('Раздел 4'!AN31:AN31)),"","Неверно!")</f>
      </c>
      <c r="B882" s="240" t="s">
        <v>660</v>
      </c>
      <c r="C882" s="241" t="s">
        <v>661</v>
      </c>
      <c r="D882" s="241" t="s">
        <v>662</v>
      </c>
      <c r="E882" s="241" t="str">
        <f>CONCATENATE(SUM('Раздел 4'!AS31:AS31),"&lt;=",SUM('Раздел 4'!AN31:AN31))</f>
        <v>0&lt;=3</v>
      </c>
      <c r="F882" s="225"/>
    </row>
    <row r="883" spans="1:6" ht="38.25">
      <c r="A883" s="238">
        <f>IF((SUM('Раздел 4'!AS32:AS32)&lt;=SUM('Раздел 4'!AN32:AN32)),"","Неверно!")</f>
      </c>
      <c r="B883" s="240" t="s">
        <v>660</v>
      </c>
      <c r="C883" s="241" t="s">
        <v>661</v>
      </c>
      <c r="D883" s="241" t="s">
        <v>662</v>
      </c>
      <c r="E883" s="241" t="str">
        <f>CONCATENATE(SUM('Раздел 4'!AS32:AS32),"&lt;=",SUM('Раздел 4'!AN32:AN32))</f>
        <v>0&lt;=0</v>
      </c>
      <c r="F883" s="225"/>
    </row>
    <row r="884" spans="1:6" ht="38.25">
      <c r="A884" s="238">
        <f>IF((SUM('Раздел 4'!AS33:AS33)&lt;=SUM('Раздел 4'!AN33:AN33)),"","Неверно!")</f>
      </c>
      <c r="B884" s="240" t="s">
        <v>660</v>
      </c>
      <c r="C884" s="241" t="s">
        <v>661</v>
      </c>
      <c r="D884" s="241" t="s">
        <v>662</v>
      </c>
      <c r="E884" s="241" t="str">
        <f>CONCATENATE(SUM('Раздел 4'!AS33:AS33),"&lt;=",SUM('Раздел 4'!AN33:AN33))</f>
        <v>19&lt;=198</v>
      </c>
      <c r="F884" s="225"/>
    </row>
    <row r="885" spans="1:6" ht="38.25">
      <c r="A885" s="238">
        <f>IF((SUM('Раздел 4'!AS34:AS34)&lt;=SUM('Раздел 4'!AN34:AN34)),"","Неверно!")</f>
      </c>
      <c r="B885" s="240" t="s">
        <v>660</v>
      </c>
      <c r="C885" s="241" t="s">
        <v>661</v>
      </c>
      <c r="D885" s="241" t="s">
        <v>662</v>
      </c>
      <c r="E885" s="241" t="str">
        <f>CONCATENATE(SUM('Раздел 4'!AS34:AS34),"&lt;=",SUM('Раздел 4'!AN34:AN34))</f>
        <v>1&lt;=3</v>
      </c>
      <c r="F885" s="225"/>
    </row>
    <row r="886" spans="1:6" ht="38.25">
      <c r="A886" s="238">
        <f>IF((SUM('Раздел 4'!AS35:AS35)&lt;=SUM('Раздел 4'!AN35:AN35)),"","Неверно!")</f>
      </c>
      <c r="B886" s="240" t="s">
        <v>660</v>
      </c>
      <c r="C886" s="241" t="s">
        <v>661</v>
      </c>
      <c r="D886" s="241" t="s">
        <v>662</v>
      </c>
      <c r="E886" s="241" t="str">
        <f>CONCATENATE(SUM('Раздел 4'!AS35:AS35),"&lt;=",SUM('Раздел 4'!AN35:AN35))</f>
        <v>6&lt;=49</v>
      </c>
      <c r="F886" s="225"/>
    </row>
    <row r="887" spans="1:6" ht="38.25">
      <c r="A887" s="238">
        <f>IF((SUM('Раздел 4'!AS36:AS36)&lt;=SUM('Раздел 4'!AN36:AN36)),"","Неверно!")</f>
      </c>
      <c r="B887" s="240" t="s">
        <v>660</v>
      </c>
      <c r="C887" s="241" t="s">
        <v>661</v>
      </c>
      <c r="D887" s="241" t="s">
        <v>662</v>
      </c>
      <c r="E887" s="241" t="str">
        <f>CONCATENATE(SUM('Раздел 4'!AS36:AS36),"&lt;=",SUM('Раздел 4'!AN36:AN36))</f>
        <v>0&lt;=0</v>
      </c>
      <c r="F887" s="225"/>
    </row>
    <row r="888" spans="1:6" ht="38.25">
      <c r="A888" s="238">
        <f>IF((SUM('Раздел 4'!AS37:AS37)&lt;=SUM('Раздел 4'!AN37:AN37)),"","Неверно!")</f>
      </c>
      <c r="B888" s="240" t="s">
        <v>660</v>
      </c>
      <c r="C888" s="241" t="s">
        <v>661</v>
      </c>
      <c r="D888" s="241" t="s">
        <v>662</v>
      </c>
      <c r="E888" s="241" t="str">
        <f>CONCATENATE(SUM('Раздел 4'!AS37:AS37),"&lt;=",SUM('Раздел 4'!AN37:AN37))</f>
        <v>0&lt;=0</v>
      </c>
      <c r="F888" s="225"/>
    </row>
    <row r="889" spans="1:6" ht="38.25">
      <c r="A889" s="238">
        <f>IF((SUM('Раздел 4'!AS38:AS38)&lt;=SUM('Раздел 4'!AN38:AN38)),"","Неверно!")</f>
      </c>
      <c r="B889" s="240" t="s">
        <v>660</v>
      </c>
      <c r="C889" s="241" t="s">
        <v>661</v>
      </c>
      <c r="D889" s="241" t="s">
        <v>662</v>
      </c>
      <c r="E889" s="241" t="str">
        <f>CONCATENATE(SUM('Раздел 4'!AS38:AS38),"&lt;=",SUM('Раздел 4'!AN38:AN38))</f>
        <v>1&lt;=4</v>
      </c>
      <c r="F889" s="225"/>
    </row>
    <row r="890" spans="1:6" ht="38.25">
      <c r="A890" s="238">
        <f>IF((SUM('Раздел 4'!AS39:AS39)&lt;=SUM('Раздел 4'!AN39:AN39)),"","Неверно!")</f>
      </c>
      <c r="B890" s="240" t="s">
        <v>660</v>
      </c>
      <c r="C890" s="241" t="s">
        <v>661</v>
      </c>
      <c r="D890" s="241" t="s">
        <v>662</v>
      </c>
      <c r="E890" s="241" t="str">
        <f>CONCATENATE(SUM('Раздел 4'!AS39:AS39),"&lt;=",SUM('Раздел 4'!AN39:AN39))</f>
        <v>2&lt;=2</v>
      </c>
      <c r="F890" s="225"/>
    </row>
    <row r="891" spans="1:6" ht="38.25">
      <c r="A891" s="238">
        <f>IF((SUM('Раздел 4'!AS40:AS40)&lt;=SUM('Раздел 4'!AN40:AN40)),"","Неверно!")</f>
      </c>
      <c r="B891" s="240" t="s">
        <v>660</v>
      </c>
      <c r="C891" s="241" t="s">
        <v>661</v>
      </c>
      <c r="D891" s="241" t="s">
        <v>662</v>
      </c>
      <c r="E891" s="241" t="str">
        <f>CONCATENATE(SUM('Раздел 4'!AS40:AS40),"&lt;=",SUM('Раздел 4'!AN40:AN40))</f>
        <v>2&lt;=6</v>
      </c>
      <c r="F891" s="225"/>
    </row>
    <row r="892" spans="1:6" ht="38.25">
      <c r="A892" s="238">
        <f>IF((SUM('Раздел 4'!AS41:AS41)&lt;=SUM('Раздел 4'!AN41:AN41)),"","Неверно!")</f>
      </c>
      <c r="B892" s="240" t="s">
        <v>660</v>
      </c>
      <c r="C892" s="241" t="s">
        <v>661</v>
      </c>
      <c r="D892" s="241" t="s">
        <v>662</v>
      </c>
      <c r="E892" s="241" t="str">
        <f>CONCATENATE(SUM('Раздел 4'!AS41:AS41),"&lt;=",SUM('Раздел 4'!AN41:AN41))</f>
        <v>0&lt;=15</v>
      </c>
      <c r="F892" s="225"/>
    </row>
    <row r="893" spans="1:6" ht="38.25">
      <c r="A893" s="238">
        <f>IF((SUM('Раздел 4'!AS42:AS42)&lt;=SUM('Раздел 4'!AN42:AN42)),"","Неверно!")</f>
      </c>
      <c r="B893" s="240" t="s">
        <v>660</v>
      </c>
      <c r="C893" s="241" t="s">
        <v>661</v>
      </c>
      <c r="D893" s="241" t="s">
        <v>662</v>
      </c>
      <c r="E893" s="241" t="str">
        <f>CONCATENATE(SUM('Раздел 4'!AS42:AS42),"&lt;=",SUM('Раздел 4'!AN42:AN42))</f>
        <v>0&lt;=0</v>
      </c>
      <c r="F893" s="225"/>
    </row>
    <row r="894" spans="1:6" ht="38.25">
      <c r="A894" s="238">
        <f>IF((SUM('Раздел 4'!AS43:AS43)&lt;=SUM('Раздел 4'!AN43:AN43)),"","Неверно!")</f>
      </c>
      <c r="B894" s="240" t="s">
        <v>660</v>
      </c>
      <c r="C894" s="241" t="s">
        <v>661</v>
      </c>
      <c r="D894" s="241" t="s">
        <v>662</v>
      </c>
      <c r="E894" s="241" t="str">
        <f>CONCATENATE(SUM('Раздел 4'!AS43:AS43),"&lt;=",SUM('Раздел 4'!AN43:AN43))</f>
        <v>0&lt;=1</v>
      </c>
      <c r="F894" s="225"/>
    </row>
    <row r="895" spans="1:6" ht="38.25">
      <c r="A895" s="238">
        <f>IF((SUM('Раздел 4'!AS44:AS44)&lt;=SUM('Раздел 4'!AN44:AN44)),"","Неверно!")</f>
      </c>
      <c r="B895" s="240" t="s">
        <v>660</v>
      </c>
      <c r="C895" s="241" t="s">
        <v>661</v>
      </c>
      <c r="D895" s="241" t="s">
        <v>662</v>
      </c>
      <c r="E895" s="241" t="str">
        <f>CONCATENATE(SUM('Раздел 4'!AS44:AS44),"&lt;=",SUM('Раздел 4'!AN44:AN44))</f>
        <v>28&lt;=154</v>
      </c>
      <c r="F895" s="225"/>
    </row>
    <row r="896" spans="1:6" ht="38.25">
      <c r="A896" s="238">
        <f>IF((SUM('Раздел 4'!AS45:AS45)&lt;=SUM('Раздел 4'!AN45:AN45)),"","Неверно!")</f>
      </c>
      <c r="B896" s="240" t="s">
        <v>660</v>
      </c>
      <c r="C896" s="241" t="s">
        <v>661</v>
      </c>
      <c r="D896" s="241" t="s">
        <v>662</v>
      </c>
      <c r="E896" s="241" t="str">
        <f>CONCATENATE(SUM('Раздел 4'!AS45:AS45),"&lt;=",SUM('Раздел 4'!AN45:AN45))</f>
        <v>174&lt;=1469</v>
      </c>
      <c r="F896" s="225"/>
    </row>
    <row r="897" spans="1:6" ht="38.25">
      <c r="A897" s="238">
        <f>IF((SUM('Раздел 4'!AS46:AS46)&lt;=SUM('Раздел 4'!AN46:AN46)),"","Неверно!")</f>
      </c>
      <c r="B897" s="240" t="s">
        <v>660</v>
      </c>
      <c r="C897" s="241" t="s">
        <v>661</v>
      </c>
      <c r="D897" s="241" t="s">
        <v>662</v>
      </c>
      <c r="E897" s="241" t="str">
        <f>CONCATENATE(SUM('Раздел 4'!AS46:AS46),"&lt;=",SUM('Раздел 4'!AN46:AN46))</f>
        <v>4&lt;=46</v>
      </c>
      <c r="F897" s="225"/>
    </row>
    <row r="898" spans="1:6" ht="38.25">
      <c r="A898" s="238">
        <f>IF((SUM('Раздел 4'!AS47:AS47)&lt;=SUM('Раздел 4'!AN47:AN47)),"","Неверно!")</f>
      </c>
      <c r="B898" s="240" t="s">
        <v>660</v>
      </c>
      <c r="C898" s="241" t="s">
        <v>661</v>
      </c>
      <c r="D898" s="241" t="s">
        <v>662</v>
      </c>
      <c r="E898" s="241" t="str">
        <f>CONCATENATE(SUM('Раздел 4'!AS47:AS47),"&lt;=",SUM('Раздел 4'!AN47:AN47))</f>
        <v>0&lt;=0</v>
      </c>
      <c r="F898" s="225"/>
    </row>
    <row r="899" spans="1:6" ht="38.25">
      <c r="A899" s="238">
        <f>IF((SUM('Раздел 4'!AS48:AS48)&lt;=SUM('Раздел 4'!AN48:AN48)),"","Неверно!")</f>
      </c>
      <c r="B899" s="240" t="s">
        <v>660</v>
      </c>
      <c r="C899" s="241" t="s">
        <v>661</v>
      </c>
      <c r="D899" s="241" t="s">
        <v>662</v>
      </c>
      <c r="E899" s="241" t="str">
        <f>CONCATENATE(SUM('Раздел 4'!AS48:AS48),"&lt;=",SUM('Раздел 4'!AN48:AN48))</f>
        <v>64&lt;=496</v>
      </c>
      <c r="F899" s="225"/>
    </row>
    <row r="900" spans="1:6" ht="38.25">
      <c r="A900" s="238">
        <f>IF((SUM('Раздел 4'!AS49:AS49)&lt;=SUM('Раздел 4'!AN49:AN49)),"","Неверно!")</f>
      </c>
      <c r="B900" s="240" t="s">
        <v>660</v>
      </c>
      <c r="C900" s="241" t="s">
        <v>661</v>
      </c>
      <c r="D900" s="241" t="s">
        <v>662</v>
      </c>
      <c r="E900" s="241" t="str">
        <f>CONCATENATE(SUM('Раздел 4'!AS49:AS49),"&lt;=",SUM('Раздел 4'!AN49:AN49))</f>
        <v>114&lt;=1146</v>
      </c>
      <c r="F900" s="225"/>
    </row>
    <row r="901" spans="1:6" ht="38.25">
      <c r="A901" s="238">
        <f>IF((SUM('Раздел 4'!AS50:AS50)&lt;=SUM('Раздел 4'!AN50:AN50)),"","Неверно!")</f>
      </c>
      <c r="B901" s="240" t="s">
        <v>660</v>
      </c>
      <c r="C901" s="241" t="s">
        <v>661</v>
      </c>
      <c r="D901" s="241" t="s">
        <v>662</v>
      </c>
      <c r="E901" s="241" t="str">
        <f>CONCATENATE(SUM('Раздел 4'!AS50:AS50),"&lt;=",SUM('Раздел 4'!AN50:AN50))</f>
        <v>1&lt;=12</v>
      </c>
      <c r="F901" s="225"/>
    </row>
    <row r="902" spans="1:6" ht="38.25">
      <c r="A902" s="238">
        <f>IF((SUM('Раздел 4'!AS51:AS51)&lt;=SUM('Раздел 4'!AN51:AN51)),"","Неверно!")</f>
      </c>
      <c r="B902" s="240" t="s">
        <v>660</v>
      </c>
      <c r="C902" s="241" t="s">
        <v>661</v>
      </c>
      <c r="D902" s="241" t="s">
        <v>662</v>
      </c>
      <c r="E902" s="241" t="str">
        <f>CONCATENATE(SUM('Раздел 4'!AS51:AS51),"&lt;=",SUM('Раздел 4'!AN51:AN51))</f>
        <v>174&lt;=1469</v>
      </c>
      <c r="F902" s="225"/>
    </row>
    <row r="903" spans="1:6" ht="38.25">
      <c r="A903" s="238">
        <f>IF((SUM('Раздел 4'!AS52:AS52)&lt;=SUM('Раздел 4'!AN52:AN52)),"","Неверно!")</f>
      </c>
      <c r="B903" s="240" t="s">
        <v>660</v>
      </c>
      <c r="C903" s="241" t="s">
        <v>661</v>
      </c>
      <c r="D903" s="241" t="s">
        <v>662</v>
      </c>
      <c r="E903" s="241" t="str">
        <f>CONCATENATE(SUM('Раздел 4'!AS52:AS52),"&lt;=",SUM('Раздел 4'!AN52:AN52))</f>
        <v>0&lt;=0</v>
      </c>
      <c r="F903" s="225"/>
    </row>
    <row r="904" spans="1:6" ht="38.25">
      <c r="A904" s="238">
        <f>IF((SUM('Раздел 4'!AS53:AS53)&lt;=SUM('Раздел 4'!AN53:AN53)),"","Неверно!")</f>
      </c>
      <c r="B904" s="240" t="s">
        <v>660</v>
      </c>
      <c r="C904" s="241" t="s">
        <v>661</v>
      </c>
      <c r="D904" s="241" t="s">
        <v>662</v>
      </c>
      <c r="E904" s="241" t="str">
        <f>CONCATENATE(SUM('Раздел 4'!AS53:AS53),"&lt;=",SUM('Раздел 4'!AN53:AN53))</f>
        <v>0&lt;=0</v>
      </c>
      <c r="F904" s="225"/>
    </row>
    <row r="905" spans="1:6" ht="38.25">
      <c r="A905" s="238">
        <f>IF((SUM('Раздел 4'!AS54:AS54)&lt;=SUM('Раздел 4'!AN54:AN54)),"","Неверно!")</f>
      </c>
      <c r="B905" s="240" t="s">
        <v>660</v>
      </c>
      <c r="C905" s="241" t="s">
        <v>661</v>
      </c>
      <c r="D905" s="241" t="s">
        <v>662</v>
      </c>
      <c r="E905" s="241" t="str">
        <f>CONCATENATE(SUM('Раздел 4'!AS54:AS54),"&lt;=",SUM('Раздел 4'!AN54:AN54))</f>
        <v>55&lt;=501</v>
      </c>
      <c r="F905" s="225"/>
    </row>
    <row r="906" spans="1:6" ht="38.25">
      <c r="A906" s="238">
        <f>IF((SUM('Раздел 4'!AS55:AS55)&lt;=SUM('Раздел 4'!AN55:AN55)),"","Неверно!")</f>
      </c>
      <c r="B906" s="240" t="s">
        <v>660</v>
      </c>
      <c r="C906" s="241" t="s">
        <v>661</v>
      </c>
      <c r="D906" s="241" t="s">
        <v>662</v>
      </c>
      <c r="E906" s="241" t="str">
        <f>CONCATENATE(SUM('Раздел 4'!AS55:AS55),"&lt;=",SUM('Раздел 4'!AN55:AN55))</f>
        <v>57&lt;=523</v>
      </c>
      <c r="F906" s="225"/>
    </row>
    <row r="907" spans="1:6" ht="38.25">
      <c r="A907" s="238">
        <f>IF((SUM('Раздел 4'!AS56:AS56)&lt;=SUM('Раздел 4'!AN56:AN56)),"","Неверно!")</f>
      </c>
      <c r="B907" s="240" t="s">
        <v>660</v>
      </c>
      <c r="C907" s="241" t="s">
        <v>661</v>
      </c>
      <c r="D907" s="241" t="s">
        <v>662</v>
      </c>
      <c r="E907" s="241" t="str">
        <f>CONCATENATE(SUM('Раздел 4'!AS56:AS56),"&lt;=",SUM('Раздел 4'!AN56:AN56))</f>
        <v>19&lt;=219</v>
      </c>
      <c r="F907" s="225"/>
    </row>
    <row r="908" spans="1:6" ht="38.25">
      <c r="A908" s="238">
        <f>IF((SUM('Раздел 4'!AS57:AS57)&lt;=SUM('Раздел 4'!AN57:AN57)),"","Неверно!")</f>
      </c>
      <c r="B908" s="240" t="s">
        <v>660</v>
      </c>
      <c r="C908" s="241" t="s">
        <v>661</v>
      </c>
      <c r="D908" s="241" t="s">
        <v>662</v>
      </c>
      <c r="E908" s="241" t="str">
        <f>CONCATENATE(SUM('Раздел 4'!AS57:AS57),"&lt;=",SUM('Раздел 4'!AN57:AN57))</f>
        <v>20&lt;=102</v>
      </c>
      <c r="F908" s="225"/>
    </row>
    <row r="909" spans="1:6" ht="38.25">
      <c r="A909" s="238">
        <f>IF((SUM('Раздел 4'!AS58:AS58)&lt;=SUM('Раздел 4'!AN58:AN58)),"","Неверно!")</f>
      </c>
      <c r="B909" s="240" t="s">
        <v>660</v>
      </c>
      <c r="C909" s="241" t="s">
        <v>661</v>
      </c>
      <c r="D909" s="241" t="s">
        <v>662</v>
      </c>
      <c r="E909" s="241" t="str">
        <f>CONCATENATE(SUM('Раздел 4'!AS58:AS58),"&lt;=",SUM('Раздел 4'!AN58:AN58))</f>
        <v>0&lt;=0</v>
      </c>
      <c r="F909" s="225"/>
    </row>
    <row r="910" spans="1:6" ht="38.25">
      <c r="A910" s="238">
        <f>IF((SUM('Раздел 4'!AS59:AS59)&lt;=SUM('Раздел 4'!AN59:AN59)),"","Неверно!")</f>
      </c>
      <c r="B910" s="240" t="s">
        <v>660</v>
      </c>
      <c r="C910" s="241" t="s">
        <v>661</v>
      </c>
      <c r="D910" s="241" t="s">
        <v>662</v>
      </c>
      <c r="E910" s="241" t="str">
        <f>CONCATENATE(SUM('Раздел 4'!AS59:AS59),"&lt;=",SUM('Раздел 4'!AN59:AN59))</f>
        <v>0&lt;=0</v>
      </c>
      <c r="F910" s="225"/>
    </row>
    <row r="911" spans="1:6" ht="38.25">
      <c r="A911" s="238">
        <f>IF((SUM('Раздел 4'!AS60:AS60)&lt;=SUM('Раздел 4'!AN60:AN60)),"","Неверно!")</f>
      </c>
      <c r="B911" s="240" t="s">
        <v>660</v>
      </c>
      <c r="C911" s="241" t="s">
        <v>661</v>
      </c>
      <c r="D911" s="241" t="s">
        <v>662</v>
      </c>
      <c r="E911" s="241" t="str">
        <f>CONCATENATE(SUM('Раздел 4'!AS60:AS60),"&lt;=",SUM('Раздел 4'!AN60:AN60))</f>
        <v>7&lt;=8</v>
      </c>
      <c r="F911" s="225"/>
    </row>
    <row r="912" spans="1:6" ht="38.25">
      <c r="A912" s="238">
        <f>IF((SUM('Раздел 4'!AS61:AS61)&lt;=SUM('Раздел 4'!AN61:AN61)),"","Неверно!")</f>
      </c>
      <c r="B912" s="240" t="s">
        <v>660</v>
      </c>
      <c r="C912" s="241" t="s">
        <v>661</v>
      </c>
      <c r="D912" s="241" t="s">
        <v>662</v>
      </c>
      <c r="E912" s="241" t="str">
        <f>CONCATENATE(SUM('Раздел 4'!AS61:AS61),"&lt;=",SUM('Раздел 4'!AN61:AN61))</f>
        <v>0&lt;=0</v>
      </c>
      <c r="F912" s="225"/>
    </row>
    <row r="913" spans="1:6" ht="38.25">
      <c r="A913" s="238">
        <f>IF((SUM('Раздел 4'!AA49:AA49)&lt;=SUM('Раздел 4'!AA45:AA45)),"","Неверно!")</f>
      </c>
      <c r="B913" s="240" t="s">
        <v>663</v>
      </c>
      <c r="C913" s="241" t="s">
        <v>664</v>
      </c>
      <c r="D913" s="241" t="s">
        <v>665</v>
      </c>
      <c r="E913" s="241" t="str">
        <f>CONCATENATE(SUM('Раздел 4'!AA49:AA49),"&lt;=",SUM('Раздел 4'!AA45:AA45))</f>
        <v>0&lt;=0</v>
      </c>
      <c r="F913" s="225"/>
    </row>
    <row r="914" spans="1:6" ht="38.25">
      <c r="A914" s="238">
        <f>IF((SUM('Раздел 4'!AB49:AB49)&lt;=SUM('Раздел 4'!AB45:AB45)),"","Неверно!")</f>
      </c>
      <c r="B914" s="240" t="s">
        <v>663</v>
      </c>
      <c r="C914" s="241" t="s">
        <v>664</v>
      </c>
      <c r="D914" s="241" t="s">
        <v>665</v>
      </c>
      <c r="E914" s="241" t="str">
        <f>CONCATENATE(SUM('Раздел 4'!AB49:AB49),"&lt;=",SUM('Раздел 4'!AB45:AB45))</f>
        <v>0&lt;=0</v>
      </c>
      <c r="F914" s="225"/>
    </row>
    <row r="915" spans="1:6" ht="38.25">
      <c r="A915" s="238">
        <f>IF((SUM('Раздел 4'!AC49:AC49)&lt;=SUM('Раздел 4'!AC45:AC45)),"","Неверно!")</f>
      </c>
      <c r="B915" s="240" t="s">
        <v>663</v>
      </c>
      <c r="C915" s="241" t="s">
        <v>664</v>
      </c>
      <c r="D915" s="241" t="s">
        <v>665</v>
      </c>
      <c r="E915" s="241" t="str">
        <f>CONCATENATE(SUM('Раздел 4'!AC49:AC49),"&lt;=",SUM('Раздел 4'!AC45:AC45))</f>
        <v>0&lt;=0</v>
      </c>
      <c r="F915" s="225"/>
    </row>
    <row r="916" spans="1:6" ht="38.25">
      <c r="A916" s="238">
        <f>IF((SUM('Раздел 4'!AD49:AD49)&lt;=SUM('Раздел 4'!AD45:AD45)),"","Неверно!")</f>
      </c>
      <c r="B916" s="240" t="s">
        <v>663</v>
      </c>
      <c r="C916" s="241" t="s">
        <v>664</v>
      </c>
      <c r="D916" s="241" t="s">
        <v>665</v>
      </c>
      <c r="E916" s="241" t="str">
        <f>CONCATENATE(SUM('Раздел 4'!AD49:AD49),"&lt;=",SUM('Раздел 4'!AD45:AD45))</f>
        <v>0&lt;=0</v>
      </c>
      <c r="F916" s="225"/>
    </row>
    <row r="917" spans="1:6" ht="38.25">
      <c r="A917" s="238">
        <f>IF((SUM('Раздел 4'!AE49:AE49)&lt;=SUM('Раздел 4'!AE45:AE45)),"","Неверно!")</f>
      </c>
      <c r="B917" s="240" t="s">
        <v>663</v>
      </c>
      <c r="C917" s="241" t="s">
        <v>664</v>
      </c>
      <c r="D917" s="241" t="s">
        <v>665</v>
      </c>
      <c r="E917" s="241" t="str">
        <f>CONCATENATE(SUM('Раздел 4'!AE49:AE49),"&lt;=",SUM('Раздел 4'!AE45:AE45))</f>
        <v>0&lt;=1</v>
      </c>
      <c r="F917" s="225"/>
    </row>
    <row r="918" spans="1:6" ht="38.25">
      <c r="A918" s="238">
        <f>IF((SUM('Раздел 4'!AF49:AF49)&lt;=SUM('Раздел 4'!AF45:AF45)),"","Неверно!")</f>
      </c>
      <c r="B918" s="240" t="s">
        <v>663</v>
      </c>
      <c r="C918" s="241" t="s">
        <v>664</v>
      </c>
      <c r="D918" s="241" t="s">
        <v>665</v>
      </c>
      <c r="E918" s="241" t="str">
        <f>CONCATENATE(SUM('Раздел 4'!AF49:AF49),"&lt;=",SUM('Раздел 4'!AF45:AF45))</f>
        <v>0&lt;=1</v>
      </c>
      <c r="F918" s="225"/>
    </row>
    <row r="919" spans="1:6" ht="38.25">
      <c r="A919" s="238">
        <f>IF((SUM('Раздел 4'!AG49:AG49)&lt;=SUM('Раздел 4'!AG45:AG45)),"","Неверно!")</f>
      </c>
      <c r="B919" s="240" t="s">
        <v>663</v>
      </c>
      <c r="C919" s="241" t="s">
        <v>664</v>
      </c>
      <c r="D919" s="241" t="s">
        <v>665</v>
      </c>
      <c r="E919" s="241" t="str">
        <f>CONCATENATE(SUM('Раздел 4'!AG49:AG49),"&lt;=",SUM('Раздел 4'!AG45:AG45))</f>
        <v>0&lt;=3</v>
      </c>
      <c r="F919" s="225"/>
    </row>
    <row r="920" spans="1:6" ht="38.25">
      <c r="A920" s="238">
        <f>IF((SUM('Раздел 4'!AH49:AH49)&lt;=SUM('Раздел 4'!AH45:AH45)),"","Неверно!")</f>
      </c>
      <c r="B920" s="240" t="s">
        <v>663</v>
      </c>
      <c r="C920" s="241" t="s">
        <v>664</v>
      </c>
      <c r="D920" s="241" t="s">
        <v>665</v>
      </c>
      <c r="E920" s="241" t="str">
        <f>CONCATENATE(SUM('Раздел 4'!AH49:AH49),"&lt;=",SUM('Раздел 4'!AH45:AH45))</f>
        <v>11&lt;=15</v>
      </c>
      <c r="F920" s="225"/>
    </row>
    <row r="921" spans="1:6" ht="38.25">
      <c r="A921" s="238">
        <f>IF((SUM('Раздел 4'!AI49:AI49)&lt;=SUM('Раздел 4'!AI45:AI45)),"","Неверно!")</f>
      </c>
      <c r="B921" s="240" t="s">
        <v>663</v>
      </c>
      <c r="C921" s="241" t="s">
        <v>664</v>
      </c>
      <c r="D921" s="241" t="s">
        <v>665</v>
      </c>
      <c r="E921" s="241" t="str">
        <f>CONCATENATE(SUM('Раздел 4'!AI49:AI49),"&lt;=",SUM('Раздел 4'!AI45:AI45))</f>
        <v>62&lt;=99</v>
      </c>
      <c r="F921" s="225"/>
    </row>
    <row r="922" spans="1:6" ht="38.25">
      <c r="A922" s="238">
        <f>IF((SUM('Раздел 4'!AJ49:AJ49)&lt;=SUM('Раздел 4'!AJ45:AJ45)),"","Неверно!")</f>
      </c>
      <c r="B922" s="240" t="s">
        <v>663</v>
      </c>
      <c r="C922" s="241" t="s">
        <v>664</v>
      </c>
      <c r="D922" s="241" t="s">
        <v>665</v>
      </c>
      <c r="E922" s="241" t="str">
        <f>CONCATENATE(SUM('Раздел 4'!AJ49:AJ49),"&lt;=",SUM('Раздел 4'!AJ45:AJ45))</f>
        <v>22&lt;=52</v>
      </c>
      <c r="F922" s="225"/>
    </row>
    <row r="923" spans="1:6" ht="38.25">
      <c r="A923" s="238">
        <f>IF((SUM('Раздел 4'!AK49:AK49)&lt;=SUM('Раздел 4'!AK45:AK45)),"","Неверно!")</f>
      </c>
      <c r="B923" s="240" t="s">
        <v>663</v>
      </c>
      <c r="C923" s="241" t="s">
        <v>664</v>
      </c>
      <c r="D923" s="241" t="s">
        <v>665</v>
      </c>
      <c r="E923" s="241" t="str">
        <f>CONCATENATE(SUM('Раздел 4'!AK49:AK49),"&lt;=",SUM('Раздел 4'!AK45:AK45))</f>
        <v>1&lt;=1</v>
      </c>
      <c r="F923" s="225"/>
    </row>
    <row r="924" spans="1:6" ht="38.25">
      <c r="A924" s="238">
        <f>IF((SUM('Раздел 4'!AL49:AL49)&lt;=SUM('Раздел 4'!AL45:AL45)),"","Неверно!")</f>
      </c>
      <c r="B924" s="240" t="s">
        <v>663</v>
      </c>
      <c r="C924" s="241" t="s">
        <v>664</v>
      </c>
      <c r="D924" s="241" t="s">
        <v>665</v>
      </c>
      <c r="E924" s="241" t="str">
        <f>CONCATENATE(SUM('Раздел 4'!AL49:AL49),"&lt;=",SUM('Раздел 4'!AL45:AL45))</f>
        <v>338&lt;=433</v>
      </c>
      <c r="F924" s="225"/>
    </row>
    <row r="925" spans="1:6" ht="38.25">
      <c r="A925" s="238">
        <f>IF((SUM('Раздел 4'!AM49:AM49)&lt;=SUM('Раздел 4'!AM45:AM45)),"","Неверно!")</f>
      </c>
      <c r="B925" s="240" t="s">
        <v>663</v>
      </c>
      <c r="C925" s="241" t="s">
        <v>664</v>
      </c>
      <c r="D925" s="241" t="s">
        <v>665</v>
      </c>
      <c r="E925" s="241" t="str">
        <f>CONCATENATE(SUM('Раздел 4'!AM49:AM49),"&lt;=",SUM('Раздел 4'!AM45:AM45))</f>
        <v>672&lt;=810</v>
      </c>
      <c r="F925" s="225"/>
    </row>
    <row r="926" spans="1:6" ht="38.25">
      <c r="A926" s="238">
        <f>IF((SUM('Раздел 4'!AN49:AN49)&lt;=SUM('Раздел 4'!AN45:AN45)),"","Неверно!")</f>
      </c>
      <c r="B926" s="240" t="s">
        <v>663</v>
      </c>
      <c r="C926" s="241" t="s">
        <v>664</v>
      </c>
      <c r="D926" s="241" t="s">
        <v>665</v>
      </c>
      <c r="E926" s="241" t="str">
        <f>CONCATENATE(SUM('Раздел 4'!AN49:AN49),"&lt;=",SUM('Раздел 4'!AN45:AN45))</f>
        <v>1146&lt;=1469</v>
      </c>
      <c r="F926" s="225"/>
    </row>
    <row r="927" spans="1:6" ht="38.25">
      <c r="A927" s="238">
        <f>IF((SUM('Раздел 4'!AO49:AO49)&lt;=SUM('Раздел 4'!AO45:AO45)),"","Неверно!")</f>
      </c>
      <c r="B927" s="240" t="s">
        <v>663</v>
      </c>
      <c r="C927" s="241" t="s">
        <v>664</v>
      </c>
      <c r="D927" s="241" t="s">
        <v>665</v>
      </c>
      <c r="E927" s="241" t="str">
        <f>CONCATENATE(SUM('Раздел 4'!AO49:AO49),"&lt;=",SUM('Раздел 4'!AO45:AO45))</f>
        <v>0&lt;=1</v>
      </c>
      <c r="F927" s="225"/>
    </row>
    <row r="928" spans="1:6" ht="38.25">
      <c r="A928" s="238">
        <f>IF((SUM('Раздел 4'!AP49:AP49)&lt;=SUM('Раздел 4'!AP45:AP45)),"","Неверно!")</f>
      </c>
      <c r="B928" s="240" t="s">
        <v>663</v>
      </c>
      <c r="C928" s="241" t="s">
        <v>664</v>
      </c>
      <c r="D928" s="241" t="s">
        <v>665</v>
      </c>
      <c r="E928" s="241" t="str">
        <f>CONCATENATE(SUM('Раздел 4'!AP49:AP49),"&lt;=",SUM('Раздел 4'!AP45:AP45))</f>
        <v>14&lt;=18</v>
      </c>
      <c r="F928" s="225"/>
    </row>
    <row r="929" spans="1:6" ht="38.25">
      <c r="A929" s="238">
        <f>IF((SUM('Раздел 4'!AQ49:AQ49)&lt;=SUM('Раздел 4'!AQ45:AQ45)),"","Неверно!")</f>
      </c>
      <c r="B929" s="240" t="s">
        <v>663</v>
      </c>
      <c r="C929" s="241" t="s">
        <v>664</v>
      </c>
      <c r="D929" s="241" t="s">
        <v>665</v>
      </c>
      <c r="E929" s="241" t="str">
        <f>CONCATENATE(SUM('Раздел 4'!AQ49:AQ49),"&lt;=",SUM('Раздел 4'!AQ45:AQ45))</f>
        <v>3&lt;=5</v>
      </c>
      <c r="F929" s="225"/>
    </row>
    <row r="930" spans="1:6" ht="38.25">
      <c r="A930" s="238">
        <f>IF((SUM('Раздел 4'!AR49:AR49)&lt;=SUM('Раздел 4'!AR45:AR45)),"","Неверно!")</f>
      </c>
      <c r="B930" s="240" t="s">
        <v>663</v>
      </c>
      <c r="C930" s="241" t="s">
        <v>664</v>
      </c>
      <c r="D930" s="241" t="s">
        <v>665</v>
      </c>
      <c r="E930" s="241" t="str">
        <f>CONCATENATE(SUM('Раздел 4'!AR49:AR49),"&lt;=",SUM('Раздел 4'!AR45:AR45))</f>
        <v>24&lt;=31</v>
      </c>
      <c r="F930" s="225"/>
    </row>
    <row r="931" spans="1:6" ht="38.25">
      <c r="A931" s="238">
        <f>IF((SUM('Раздел 4'!AS49:AS49)&lt;=SUM('Раздел 4'!AS45:AS45)),"","Неверно!")</f>
      </c>
      <c r="B931" s="240" t="s">
        <v>663</v>
      </c>
      <c r="C931" s="241" t="s">
        <v>664</v>
      </c>
      <c r="D931" s="241" t="s">
        <v>665</v>
      </c>
      <c r="E931" s="241" t="str">
        <f>CONCATENATE(SUM('Раздел 4'!AS49:AS49),"&lt;=",SUM('Раздел 4'!AS45:AS45))</f>
        <v>114&lt;=174</v>
      </c>
      <c r="F931" s="225"/>
    </row>
    <row r="932" spans="1:6" ht="38.25">
      <c r="A932" s="238">
        <f>IF((SUM('Раздел 4'!F49:F49)&lt;=SUM('Раздел 4'!F45:F45)),"","Неверно!")</f>
      </c>
      <c r="B932" s="240" t="s">
        <v>663</v>
      </c>
      <c r="C932" s="241" t="s">
        <v>664</v>
      </c>
      <c r="D932" s="241" t="s">
        <v>665</v>
      </c>
      <c r="E932" s="241" t="str">
        <f>CONCATENATE(SUM('Раздел 4'!F49:F49),"&lt;=",SUM('Раздел 4'!F45:F45))</f>
        <v>389&lt;=516</v>
      </c>
      <c r="F932" s="225"/>
    </row>
    <row r="933" spans="1:6" ht="38.25">
      <c r="A933" s="238">
        <f>IF((SUM('Раздел 4'!G49:G49)&lt;=SUM('Раздел 4'!G45:G45)),"","Неверно!")</f>
      </c>
      <c r="B933" s="240" t="s">
        <v>663</v>
      </c>
      <c r="C933" s="241" t="s">
        <v>664</v>
      </c>
      <c r="D933" s="241" t="s">
        <v>665</v>
      </c>
      <c r="E933" s="241" t="str">
        <f>CONCATENATE(SUM('Раздел 4'!G49:G49),"&lt;=",SUM('Раздел 4'!G45:G45))</f>
        <v>0&lt;=0</v>
      </c>
      <c r="F933" s="225"/>
    </row>
    <row r="934" spans="1:6" ht="38.25">
      <c r="A934" s="238">
        <f>IF((SUM('Раздел 4'!H49:H49)&lt;=SUM('Раздел 4'!H45:H45)),"","Неверно!")</f>
      </c>
      <c r="B934" s="240" t="s">
        <v>663</v>
      </c>
      <c r="C934" s="241" t="s">
        <v>664</v>
      </c>
      <c r="D934" s="241" t="s">
        <v>665</v>
      </c>
      <c r="E934" s="241" t="str">
        <f>CONCATENATE(SUM('Раздел 4'!H49:H49),"&lt;=",SUM('Раздел 4'!H45:H45))</f>
        <v>6&lt;=8</v>
      </c>
      <c r="F934" s="225"/>
    </row>
    <row r="935" spans="1:6" ht="38.25">
      <c r="A935" s="238">
        <f>IF((SUM('Раздел 4'!I49:I49)&lt;=SUM('Раздел 4'!I45:I45)),"","Неверно!")</f>
      </c>
      <c r="B935" s="240" t="s">
        <v>663</v>
      </c>
      <c r="C935" s="241" t="s">
        <v>664</v>
      </c>
      <c r="D935" s="241" t="s">
        <v>665</v>
      </c>
      <c r="E935" s="241" t="str">
        <f>CONCATENATE(SUM('Раздел 4'!I49:I49),"&lt;=",SUM('Раздел 4'!I45:I45))</f>
        <v>0&lt;=0</v>
      </c>
      <c r="F935" s="225"/>
    </row>
    <row r="936" spans="1:6" ht="38.25">
      <c r="A936" s="238">
        <f>IF((SUM('Раздел 4'!J49:J49)&lt;=SUM('Раздел 4'!J45:J45)),"","Неверно!")</f>
      </c>
      <c r="B936" s="240" t="s">
        <v>663</v>
      </c>
      <c r="C936" s="241" t="s">
        <v>664</v>
      </c>
      <c r="D936" s="241" t="s">
        <v>665</v>
      </c>
      <c r="E936" s="241" t="str">
        <f>CONCATENATE(SUM('Раздел 4'!J49:J49),"&lt;=",SUM('Раздел 4'!J45:J45))</f>
        <v>1&lt;=2</v>
      </c>
      <c r="F936" s="225"/>
    </row>
    <row r="937" spans="1:6" ht="38.25">
      <c r="A937" s="238">
        <f>IF((SUM('Раздел 4'!K49:K49)&lt;=SUM('Раздел 4'!K45:K45)),"","Неверно!")</f>
      </c>
      <c r="B937" s="240" t="s">
        <v>663</v>
      </c>
      <c r="C937" s="241" t="s">
        <v>664</v>
      </c>
      <c r="D937" s="241" t="s">
        <v>665</v>
      </c>
      <c r="E937" s="241" t="str">
        <f>CONCATENATE(SUM('Раздел 4'!K49:K49),"&lt;=",SUM('Раздел 4'!K45:K45))</f>
        <v>0&lt;=0</v>
      </c>
      <c r="F937" s="225"/>
    </row>
    <row r="938" spans="1:6" ht="38.25">
      <c r="A938" s="238">
        <f>IF((SUM('Раздел 4'!L49:L49)&lt;=SUM('Раздел 4'!L45:L45)),"","Неверно!")</f>
      </c>
      <c r="B938" s="240" t="s">
        <v>663</v>
      </c>
      <c r="C938" s="241" t="s">
        <v>664</v>
      </c>
      <c r="D938" s="241" t="s">
        <v>665</v>
      </c>
      <c r="E938" s="241" t="str">
        <f>CONCATENATE(SUM('Раздел 4'!L49:L49),"&lt;=",SUM('Раздел 4'!L45:L45))</f>
        <v>0&lt;=1</v>
      </c>
      <c r="F938" s="225"/>
    </row>
    <row r="939" spans="1:6" ht="38.25">
      <c r="A939" s="238">
        <f>IF((SUM('Раздел 4'!M49:M49)&lt;=SUM('Раздел 4'!M45:M45)),"","Неверно!")</f>
      </c>
      <c r="B939" s="240" t="s">
        <v>663</v>
      </c>
      <c r="C939" s="241" t="s">
        <v>664</v>
      </c>
      <c r="D939" s="241" t="s">
        <v>665</v>
      </c>
      <c r="E939" s="241" t="str">
        <f>CONCATENATE(SUM('Раздел 4'!M49:M49),"&lt;=",SUM('Раздел 4'!M45:M45))</f>
        <v>0&lt;=0</v>
      </c>
      <c r="F939" s="225"/>
    </row>
    <row r="940" spans="1:6" ht="38.25">
      <c r="A940" s="238">
        <f>IF((SUM('Раздел 4'!N49:N49)&lt;=SUM('Раздел 4'!N45:N45)),"","Неверно!")</f>
      </c>
      <c r="B940" s="240" t="s">
        <v>663</v>
      </c>
      <c r="C940" s="241" t="s">
        <v>664</v>
      </c>
      <c r="D940" s="241" t="s">
        <v>665</v>
      </c>
      <c r="E940" s="241" t="str">
        <f>CONCATENATE(SUM('Раздел 4'!N49:N49),"&lt;=",SUM('Раздел 4'!N45:N45))</f>
        <v>0&lt;=0</v>
      </c>
      <c r="F940" s="225"/>
    </row>
    <row r="941" spans="1:6" ht="38.25">
      <c r="A941" s="238">
        <f>IF((SUM('Раздел 4'!O49:O49)&lt;=SUM('Раздел 4'!O45:O45)),"","Неверно!")</f>
      </c>
      <c r="B941" s="240" t="s">
        <v>663</v>
      </c>
      <c r="C941" s="241" t="s">
        <v>664</v>
      </c>
      <c r="D941" s="241" t="s">
        <v>665</v>
      </c>
      <c r="E941" s="241" t="str">
        <f>CONCATENATE(SUM('Раздел 4'!O49:O49),"&lt;=",SUM('Раздел 4'!O45:O45))</f>
        <v>0&lt;=0</v>
      </c>
      <c r="F941" s="225"/>
    </row>
    <row r="942" spans="1:6" ht="38.25">
      <c r="A942" s="238">
        <f>IF((SUM('Раздел 4'!P49:P49)&lt;=SUM('Раздел 4'!P45:P45)),"","Неверно!")</f>
      </c>
      <c r="B942" s="240" t="s">
        <v>663</v>
      </c>
      <c r="C942" s="241" t="s">
        <v>664</v>
      </c>
      <c r="D942" s="241" t="s">
        <v>665</v>
      </c>
      <c r="E942" s="241" t="str">
        <f>CONCATENATE(SUM('Раздел 4'!P49:P49),"&lt;=",SUM('Раздел 4'!P45:P45))</f>
        <v>0&lt;=1</v>
      </c>
      <c r="F942" s="225"/>
    </row>
    <row r="943" spans="1:6" ht="38.25">
      <c r="A943" s="238">
        <f>IF((SUM('Раздел 4'!Q49:Q49)&lt;=SUM('Раздел 4'!Q45:Q45)),"","Неверно!")</f>
      </c>
      <c r="B943" s="240" t="s">
        <v>663</v>
      </c>
      <c r="C943" s="241" t="s">
        <v>664</v>
      </c>
      <c r="D943" s="241" t="s">
        <v>665</v>
      </c>
      <c r="E943" s="241" t="str">
        <f>CONCATENATE(SUM('Раздел 4'!Q49:Q49),"&lt;=",SUM('Раздел 4'!Q45:Q45))</f>
        <v>7&lt;=12</v>
      </c>
      <c r="F943" s="225"/>
    </row>
    <row r="944" spans="1:6" ht="38.25">
      <c r="A944" s="238">
        <f>IF((SUM('Раздел 4'!R49:R49)&lt;=SUM('Раздел 4'!R45:R45)),"","Неверно!")</f>
      </c>
      <c r="B944" s="240" t="s">
        <v>663</v>
      </c>
      <c r="C944" s="241" t="s">
        <v>664</v>
      </c>
      <c r="D944" s="241" t="s">
        <v>665</v>
      </c>
      <c r="E944" s="241" t="str">
        <f>CONCATENATE(SUM('Раздел 4'!R49:R49),"&lt;=",SUM('Раздел 4'!R45:R45))</f>
        <v>0&lt;=0</v>
      </c>
      <c r="F944" s="225"/>
    </row>
    <row r="945" spans="1:6" ht="38.25">
      <c r="A945" s="238">
        <f>IF((SUM('Раздел 4'!S49:S49)&lt;=SUM('Раздел 4'!S45:S45)),"","Неверно!")</f>
      </c>
      <c r="B945" s="240" t="s">
        <v>663</v>
      </c>
      <c r="C945" s="241" t="s">
        <v>664</v>
      </c>
      <c r="D945" s="241" t="s">
        <v>665</v>
      </c>
      <c r="E945" s="241" t="str">
        <f>CONCATENATE(SUM('Раздел 4'!S49:S49),"&lt;=",SUM('Раздел 4'!S45:S45))</f>
        <v>4&lt;=4</v>
      </c>
      <c r="F945" s="225"/>
    </row>
    <row r="946" spans="1:6" ht="38.25">
      <c r="A946" s="238">
        <f>IF((SUM('Раздел 4'!T49:T49)&lt;=SUM('Раздел 4'!T45:T45)),"","Неверно!")</f>
      </c>
      <c r="B946" s="240" t="s">
        <v>663</v>
      </c>
      <c r="C946" s="241" t="s">
        <v>664</v>
      </c>
      <c r="D946" s="241" t="s">
        <v>665</v>
      </c>
      <c r="E946" s="241" t="str">
        <f>CONCATENATE(SUM('Раздел 4'!T49:T49),"&lt;=",SUM('Раздел 4'!T45:T45))</f>
        <v>0&lt;=0</v>
      </c>
      <c r="F946" s="225"/>
    </row>
    <row r="947" spans="1:6" ht="38.25">
      <c r="A947" s="238">
        <f>IF((SUM('Раздел 4'!U49:U49)&lt;=SUM('Раздел 4'!U45:U45)),"","Неверно!")</f>
      </c>
      <c r="B947" s="240" t="s">
        <v>663</v>
      </c>
      <c r="C947" s="241" t="s">
        <v>664</v>
      </c>
      <c r="D947" s="241" t="s">
        <v>665</v>
      </c>
      <c r="E947" s="241" t="str">
        <f>CONCATENATE(SUM('Раздел 4'!U49:U49),"&lt;=",SUM('Раздел 4'!U45:U45))</f>
        <v>30&lt;=38</v>
      </c>
      <c r="F947" s="225"/>
    </row>
    <row r="948" spans="1:6" ht="38.25">
      <c r="A948" s="238">
        <f>IF((SUM('Раздел 4'!V49:V49)&lt;=SUM('Раздел 4'!V45:V45)),"","Неверно!")</f>
      </c>
      <c r="B948" s="240" t="s">
        <v>663</v>
      </c>
      <c r="C948" s="241" t="s">
        <v>664</v>
      </c>
      <c r="D948" s="241" t="s">
        <v>665</v>
      </c>
      <c r="E948" s="241" t="str">
        <f>CONCATENATE(SUM('Раздел 4'!V49:V49),"&lt;=",SUM('Раздел 4'!V45:V45))</f>
        <v>0&lt;=1</v>
      </c>
      <c r="F948" s="225"/>
    </row>
    <row r="949" spans="1:6" ht="38.25">
      <c r="A949" s="238">
        <f>IF((SUM('Раздел 4'!W49:W49)&lt;=SUM('Раздел 4'!W45:W45)),"","Неверно!")</f>
      </c>
      <c r="B949" s="240" t="s">
        <v>663</v>
      </c>
      <c r="C949" s="241" t="s">
        <v>664</v>
      </c>
      <c r="D949" s="241" t="s">
        <v>665</v>
      </c>
      <c r="E949" s="241" t="str">
        <f>CONCATENATE(SUM('Раздел 4'!W49:W49),"&lt;=",SUM('Раздел 4'!W45:W45))</f>
        <v>34&lt;=43</v>
      </c>
      <c r="F949" s="225"/>
    </row>
    <row r="950" spans="1:6" ht="38.25">
      <c r="A950" s="238">
        <f>IF((SUM('Раздел 4'!X49:X49)&lt;=SUM('Раздел 4'!X45:X45)),"","Неверно!")</f>
      </c>
      <c r="B950" s="240" t="s">
        <v>663</v>
      </c>
      <c r="C950" s="241" t="s">
        <v>664</v>
      </c>
      <c r="D950" s="241" t="s">
        <v>665</v>
      </c>
      <c r="E950" s="241" t="str">
        <f>CONCATENATE(SUM('Раздел 4'!X49:X49),"&lt;=",SUM('Раздел 4'!X45:X45))</f>
        <v>0&lt;=0</v>
      </c>
      <c r="F950" s="225"/>
    </row>
    <row r="951" spans="1:6" ht="38.25">
      <c r="A951" s="238">
        <f>IF((SUM('Раздел 4'!Y49:Y49)&lt;=SUM('Раздел 4'!Y45:Y45)),"","Неверно!")</f>
      </c>
      <c r="B951" s="240" t="s">
        <v>663</v>
      </c>
      <c r="C951" s="241" t="s">
        <v>664</v>
      </c>
      <c r="D951" s="241" t="s">
        <v>665</v>
      </c>
      <c r="E951" s="241" t="str">
        <f>CONCATENATE(SUM('Раздел 4'!Y49:Y49),"&lt;=",SUM('Раздел 4'!Y45:Y45))</f>
        <v>0&lt;=0</v>
      </c>
      <c r="F951" s="225"/>
    </row>
    <row r="952" spans="1:6" ht="38.25">
      <c r="A952" s="238">
        <f>IF((SUM('Раздел 4'!Z49:Z49)&lt;=SUM('Раздел 4'!Z45:Z45)),"","Неверно!")</f>
      </c>
      <c r="B952" s="240" t="s">
        <v>663</v>
      </c>
      <c r="C952" s="241" t="s">
        <v>664</v>
      </c>
      <c r="D952" s="241" t="s">
        <v>665</v>
      </c>
      <c r="E952" s="241" t="str">
        <f>CONCATENATE(SUM('Раздел 4'!Z49:Z49),"&lt;=",SUM('Раздел 4'!Z45:Z45))</f>
        <v>0&lt;=0</v>
      </c>
      <c r="F952" s="225"/>
    </row>
    <row r="953" spans="1:6" ht="38.25">
      <c r="A953" s="238">
        <f>IF((SUM('Раздел 4'!AK10:AK10)&lt;=SUM('Раздел 4'!U10:U10)),"","Неверно!")</f>
      </c>
      <c r="B953" s="240" t="s">
        <v>666</v>
      </c>
      <c r="C953" s="241" t="s">
        <v>667</v>
      </c>
      <c r="D953" s="241" t="s">
        <v>668</v>
      </c>
      <c r="E953" s="241" t="str">
        <f>CONCATENATE(SUM('Раздел 4'!AK10:AK10),"&lt;=",SUM('Раздел 4'!U10:U10))</f>
        <v>0&lt;=3</v>
      </c>
      <c r="F953" s="225"/>
    </row>
    <row r="954" spans="1:6" ht="38.25">
      <c r="A954" s="238">
        <f>IF((SUM('Раздел 4'!AK11:AK11)&lt;=SUM('Раздел 4'!U11:U11)),"","Неверно!")</f>
      </c>
      <c r="B954" s="240" t="s">
        <v>666</v>
      </c>
      <c r="C954" s="241" t="s">
        <v>667</v>
      </c>
      <c r="D954" s="241" t="s">
        <v>668</v>
      </c>
      <c r="E954" s="241" t="str">
        <f>CONCATENATE(SUM('Раздел 4'!AK11:AK11),"&lt;=",SUM('Раздел 4'!U11:U11))</f>
        <v>0&lt;=0</v>
      </c>
      <c r="F954" s="225"/>
    </row>
    <row r="955" spans="1:6" ht="38.25">
      <c r="A955" s="238">
        <f>IF((SUM('Раздел 4'!AK12:AK12)&lt;=SUM('Раздел 4'!U12:U12)),"","Неверно!")</f>
      </c>
      <c r="B955" s="240" t="s">
        <v>666</v>
      </c>
      <c r="C955" s="241" t="s">
        <v>667</v>
      </c>
      <c r="D955" s="241" t="s">
        <v>668</v>
      </c>
      <c r="E955" s="241" t="str">
        <f>CONCATENATE(SUM('Раздел 4'!AK12:AK12),"&lt;=",SUM('Раздел 4'!U12:U12))</f>
        <v>0&lt;=3</v>
      </c>
      <c r="F955" s="225"/>
    </row>
    <row r="956" spans="1:6" ht="38.25">
      <c r="A956" s="238">
        <f>IF((SUM('Раздел 4'!AK13:AK13)&lt;=SUM('Раздел 4'!U13:U13)),"","Неверно!")</f>
      </c>
      <c r="B956" s="240" t="s">
        <v>666</v>
      </c>
      <c r="C956" s="241" t="s">
        <v>667</v>
      </c>
      <c r="D956" s="241" t="s">
        <v>668</v>
      </c>
      <c r="E956" s="241" t="str">
        <f>CONCATENATE(SUM('Раздел 4'!AK13:AK13),"&lt;=",SUM('Раздел 4'!U13:U13))</f>
        <v>0&lt;=0</v>
      </c>
      <c r="F956" s="225"/>
    </row>
    <row r="957" spans="1:6" ht="38.25">
      <c r="A957" s="238">
        <f>IF((SUM('Раздел 4'!AK14:AK14)&lt;=SUM('Раздел 4'!U14:U14)),"","Неверно!")</f>
      </c>
      <c r="B957" s="240" t="s">
        <v>666</v>
      </c>
      <c r="C957" s="241" t="s">
        <v>667</v>
      </c>
      <c r="D957" s="241" t="s">
        <v>668</v>
      </c>
      <c r="E957" s="241" t="str">
        <f>CONCATENATE(SUM('Раздел 4'!AK14:AK14),"&lt;=",SUM('Раздел 4'!U14:U14))</f>
        <v>0&lt;=1</v>
      </c>
      <c r="F957" s="225"/>
    </row>
    <row r="958" spans="1:6" ht="38.25">
      <c r="A958" s="238">
        <f>IF((SUM('Раздел 4'!AK15:AK15)&lt;=SUM('Раздел 4'!U15:U15)),"","Неверно!")</f>
      </c>
      <c r="B958" s="240" t="s">
        <v>666</v>
      </c>
      <c r="C958" s="241" t="s">
        <v>667</v>
      </c>
      <c r="D958" s="241" t="s">
        <v>668</v>
      </c>
      <c r="E958" s="241" t="str">
        <f>CONCATENATE(SUM('Раздел 4'!AK15:AK15),"&lt;=",SUM('Раздел 4'!U15:U15))</f>
        <v>0&lt;=4</v>
      </c>
      <c r="F958" s="225"/>
    </row>
    <row r="959" spans="1:6" ht="38.25">
      <c r="A959" s="238">
        <f>IF((SUM('Раздел 4'!AK16:AK16)&lt;=SUM('Раздел 4'!U16:U16)),"","Неверно!")</f>
      </c>
      <c r="B959" s="240" t="s">
        <v>666</v>
      </c>
      <c r="C959" s="241" t="s">
        <v>667</v>
      </c>
      <c r="D959" s="241" t="s">
        <v>668</v>
      </c>
      <c r="E959" s="241" t="str">
        <f>CONCATENATE(SUM('Раздел 4'!AK16:AK16),"&lt;=",SUM('Раздел 4'!U16:U16))</f>
        <v>0&lt;=9</v>
      </c>
      <c r="F959" s="225"/>
    </row>
    <row r="960" spans="1:6" ht="38.25">
      <c r="A960" s="238">
        <f>IF((SUM('Раздел 4'!AK17:AK17)&lt;=SUM('Раздел 4'!U17:U17)),"","Неверно!")</f>
      </c>
      <c r="B960" s="240" t="s">
        <v>666</v>
      </c>
      <c r="C960" s="241" t="s">
        <v>667</v>
      </c>
      <c r="D960" s="241" t="s">
        <v>668</v>
      </c>
      <c r="E960" s="241" t="str">
        <f>CONCATENATE(SUM('Раздел 4'!AK17:AK17),"&lt;=",SUM('Раздел 4'!U17:U17))</f>
        <v>0&lt;=0</v>
      </c>
      <c r="F960" s="225"/>
    </row>
    <row r="961" spans="1:6" ht="38.25">
      <c r="A961" s="238">
        <f>IF((SUM('Раздел 4'!AK18:AK18)&lt;=SUM('Раздел 4'!U18:U18)),"","Неверно!")</f>
      </c>
      <c r="B961" s="240" t="s">
        <v>666</v>
      </c>
      <c r="C961" s="241" t="s">
        <v>667</v>
      </c>
      <c r="D961" s="241" t="s">
        <v>668</v>
      </c>
      <c r="E961" s="241" t="str">
        <f>CONCATENATE(SUM('Раздел 4'!AK18:AK18),"&lt;=",SUM('Раздел 4'!U18:U18))</f>
        <v>0&lt;=0</v>
      </c>
      <c r="F961" s="225"/>
    </row>
    <row r="962" spans="1:6" ht="38.25">
      <c r="A962" s="238">
        <f>IF((SUM('Раздел 4'!AK19:AK19)&lt;=SUM('Раздел 4'!U19:U19)),"","Неверно!")</f>
      </c>
      <c r="B962" s="240" t="s">
        <v>666</v>
      </c>
      <c r="C962" s="241" t="s">
        <v>667</v>
      </c>
      <c r="D962" s="241" t="s">
        <v>668</v>
      </c>
      <c r="E962" s="241" t="str">
        <f>CONCATENATE(SUM('Раздел 4'!AK19:AK19),"&lt;=",SUM('Раздел 4'!U19:U19))</f>
        <v>1&lt;=4</v>
      </c>
      <c r="F962" s="225"/>
    </row>
    <row r="963" spans="1:6" ht="38.25">
      <c r="A963" s="238">
        <f>IF((SUM('Раздел 4'!AK20:AK20)&lt;=SUM('Раздел 4'!U20:U20)),"","Неверно!")</f>
      </c>
      <c r="B963" s="240" t="s">
        <v>666</v>
      </c>
      <c r="C963" s="241" t="s">
        <v>667</v>
      </c>
      <c r="D963" s="241" t="s">
        <v>668</v>
      </c>
      <c r="E963" s="241" t="str">
        <f>CONCATENATE(SUM('Раздел 4'!AK20:AK20),"&lt;=",SUM('Раздел 4'!U20:U20))</f>
        <v>0&lt;=0</v>
      </c>
      <c r="F963" s="225"/>
    </row>
    <row r="964" spans="1:6" ht="38.25">
      <c r="A964" s="238">
        <f>IF((SUM('Раздел 4'!AK21:AK21)&lt;=SUM('Раздел 4'!U21:U21)),"","Неверно!")</f>
      </c>
      <c r="B964" s="240" t="s">
        <v>666</v>
      </c>
      <c r="C964" s="241" t="s">
        <v>667</v>
      </c>
      <c r="D964" s="241" t="s">
        <v>668</v>
      </c>
      <c r="E964" s="241" t="str">
        <f>CONCATENATE(SUM('Раздел 4'!AK21:AK21),"&lt;=",SUM('Раздел 4'!U21:U21))</f>
        <v>0&lt;=3</v>
      </c>
      <c r="F964" s="225"/>
    </row>
    <row r="965" spans="1:6" ht="38.25">
      <c r="A965" s="238">
        <f>IF((SUM('Раздел 4'!AK22:AK22)&lt;=SUM('Раздел 4'!U22:U22)),"","Неверно!")</f>
      </c>
      <c r="B965" s="240" t="s">
        <v>666</v>
      </c>
      <c r="C965" s="241" t="s">
        <v>667</v>
      </c>
      <c r="D965" s="241" t="s">
        <v>668</v>
      </c>
      <c r="E965" s="241" t="str">
        <f>CONCATENATE(SUM('Раздел 4'!AK22:AK22),"&lt;=",SUM('Раздел 4'!U22:U22))</f>
        <v>0&lt;=0</v>
      </c>
      <c r="F965" s="225"/>
    </row>
    <row r="966" spans="1:6" ht="38.25">
      <c r="A966" s="238">
        <f>IF((SUM('Раздел 4'!AK23:AK23)&lt;=SUM('Раздел 4'!U23:U23)),"","Неверно!")</f>
      </c>
      <c r="B966" s="240" t="s">
        <v>666</v>
      </c>
      <c r="C966" s="241" t="s">
        <v>667</v>
      </c>
      <c r="D966" s="241" t="s">
        <v>668</v>
      </c>
      <c r="E966" s="241" t="str">
        <f>CONCATENATE(SUM('Раздел 4'!AK23:AK23),"&lt;=",SUM('Раздел 4'!U23:U23))</f>
        <v>0&lt;=0</v>
      </c>
      <c r="F966" s="225"/>
    </row>
    <row r="967" spans="1:6" ht="38.25">
      <c r="A967" s="238">
        <f>IF((SUM('Раздел 4'!AK24:AK24)&lt;=SUM('Раздел 4'!U24:U24)),"","Неверно!")</f>
      </c>
      <c r="B967" s="240" t="s">
        <v>666</v>
      </c>
      <c r="C967" s="241" t="s">
        <v>667</v>
      </c>
      <c r="D967" s="241" t="s">
        <v>668</v>
      </c>
      <c r="E967" s="241" t="str">
        <f>CONCATENATE(SUM('Раздел 4'!AK24:AK24),"&lt;=",SUM('Раздел 4'!U24:U24))</f>
        <v>0&lt;=0</v>
      </c>
      <c r="F967" s="225"/>
    </row>
    <row r="968" spans="1:6" ht="38.25">
      <c r="A968" s="238">
        <f>IF((SUM('Раздел 4'!AK25:AK25)&lt;=SUM('Раздел 4'!U25:U25)),"","Неверно!")</f>
      </c>
      <c r="B968" s="240" t="s">
        <v>666</v>
      </c>
      <c r="C968" s="241" t="s">
        <v>667</v>
      </c>
      <c r="D968" s="241" t="s">
        <v>668</v>
      </c>
      <c r="E968" s="241" t="str">
        <f>CONCATENATE(SUM('Раздел 4'!AK25:AK25),"&lt;=",SUM('Раздел 4'!U25:U25))</f>
        <v>0&lt;=0</v>
      </c>
      <c r="F968" s="225"/>
    </row>
    <row r="969" spans="1:6" ht="38.25">
      <c r="A969" s="238">
        <f>IF((SUM('Раздел 4'!AK26:AK26)&lt;=SUM('Раздел 4'!U26:U26)),"","Неверно!")</f>
      </c>
      <c r="B969" s="240" t="s">
        <v>666</v>
      </c>
      <c r="C969" s="241" t="s">
        <v>667</v>
      </c>
      <c r="D969" s="241" t="s">
        <v>668</v>
      </c>
      <c r="E969" s="241" t="str">
        <f>CONCATENATE(SUM('Раздел 4'!AK26:AK26),"&lt;=",SUM('Раздел 4'!U26:U26))</f>
        <v>0&lt;=0</v>
      </c>
      <c r="F969" s="225"/>
    </row>
    <row r="970" spans="1:6" ht="38.25">
      <c r="A970" s="238">
        <f>IF((SUM('Раздел 4'!AK27:AK27)&lt;=SUM('Раздел 4'!U27:U27)),"","Неверно!")</f>
      </c>
      <c r="B970" s="240" t="s">
        <v>666</v>
      </c>
      <c r="C970" s="241" t="s">
        <v>667</v>
      </c>
      <c r="D970" s="241" t="s">
        <v>668</v>
      </c>
      <c r="E970" s="241" t="str">
        <f>CONCATENATE(SUM('Раздел 4'!AK27:AK27),"&lt;=",SUM('Раздел 4'!U27:U27))</f>
        <v>0&lt;=0</v>
      </c>
      <c r="F970" s="225"/>
    </row>
    <row r="971" spans="1:6" ht="38.25">
      <c r="A971" s="238">
        <f>IF((SUM('Раздел 4'!AK28:AK28)&lt;=SUM('Раздел 4'!U28:U28)),"","Неверно!")</f>
      </c>
      <c r="B971" s="240" t="s">
        <v>666</v>
      </c>
      <c r="C971" s="241" t="s">
        <v>667</v>
      </c>
      <c r="D971" s="241" t="s">
        <v>668</v>
      </c>
      <c r="E971" s="241" t="str">
        <f>CONCATENATE(SUM('Раздел 4'!AK28:AK28),"&lt;=",SUM('Раздел 4'!U28:U28))</f>
        <v>0&lt;=0</v>
      </c>
      <c r="F971" s="225"/>
    </row>
    <row r="972" spans="1:6" ht="38.25">
      <c r="A972" s="238">
        <f>IF((SUM('Раздел 4'!AK29:AK29)&lt;=SUM('Раздел 4'!U29:U29)),"","Неверно!")</f>
      </c>
      <c r="B972" s="240" t="s">
        <v>666</v>
      </c>
      <c r="C972" s="241" t="s">
        <v>667</v>
      </c>
      <c r="D972" s="241" t="s">
        <v>668</v>
      </c>
      <c r="E972" s="241" t="str">
        <f>CONCATENATE(SUM('Раздел 4'!AK29:AK29),"&lt;=",SUM('Раздел 4'!U29:U29))</f>
        <v>0&lt;=0</v>
      </c>
      <c r="F972" s="225"/>
    </row>
    <row r="973" spans="1:6" ht="38.25">
      <c r="A973" s="238">
        <f>IF((SUM('Раздел 4'!AK30:AK30)&lt;=SUM('Раздел 4'!U30:U30)),"","Неверно!")</f>
      </c>
      <c r="B973" s="240" t="s">
        <v>666</v>
      </c>
      <c r="C973" s="241" t="s">
        <v>667</v>
      </c>
      <c r="D973" s="241" t="s">
        <v>668</v>
      </c>
      <c r="E973" s="241" t="str">
        <f>CONCATENATE(SUM('Раздел 4'!AK30:AK30),"&lt;=",SUM('Раздел 4'!U30:U30))</f>
        <v>0&lt;=0</v>
      </c>
      <c r="F973" s="225"/>
    </row>
    <row r="974" spans="1:6" ht="38.25">
      <c r="A974" s="238">
        <f>IF((SUM('Раздел 4'!AK31:AK31)&lt;=SUM('Раздел 4'!U31:U31)),"","Неверно!")</f>
      </c>
      <c r="B974" s="240" t="s">
        <v>666</v>
      </c>
      <c r="C974" s="241" t="s">
        <v>667</v>
      </c>
      <c r="D974" s="241" t="s">
        <v>668</v>
      </c>
      <c r="E974" s="241" t="str">
        <f>CONCATENATE(SUM('Раздел 4'!AK31:AK31),"&lt;=",SUM('Раздел 4'!U31:U31))</f>
        <v>0&lt;=0</v>
      </c>
      <c r="F974" s="225"/>
    </row>
    <row r="975" spans="1:6" ht="38.25">
      <c r="A975" s="238">
        <f>IF((SUM('Раздел 4'!AK32:AK32)&lt;=SUM('Раздел 4'!U32:U32)),"","Неверно!")</f>
      </c>
      <c r="B975" s="240" t="s">
        <v>666</v>
      </c>
      <c r="C975" s="241" t="s">
        <v>667</v>
      </c>
      <c r="D975" s="241" t="s">
        <v>668</v>
      </c>
      <c r="E975" s="241" t="str">
        <f>CONCATENATE(SUM('Раздел 4'!AK32:AK32),"&lt;=",SUM('Раздел 4'!U32:U32))</f>
        <v>0&lt;=0</v>
      </c>
      <c r="F975" s="225"/>
    </row>
    <row r="976" spans="1:6" ht="38.25">
      <c r="A976" s="238">
        <f>IF((SUM('Раздел 4'!AK33:AK33)&lt;=SUM('Раздел 4'!U33:U33)),"","Неверно!")</f>
      </c>
      <c r="B976" s="240" t="s">
        <v>666</v>
      </c>
      <c r="C976" s="241" t="s">
        <v>667</v>
      </c>
      <c r="D976" s="241" t="s">
        <v>668</v>
      </c>
      <c r="E976" s="241" t="str">
        <f>CONCATENATE(SUM('Раздел 4'!AK33:AK33),"&lt;=",SUM('Раздел 4'!U33:U33))</f>
        <v>0&lt;=6</v>
      </c>
      <c r="F976" s="225"/>
    </row>
    <row r="977" spans="1:6" ht="38.25">
      <c r="A977" s="238">
        <f>IF((SUM('Раздел 4'!AK34:AK34)&lt;=SUM('Раздел 4'!U34:U34)),"","Неверно!")</f>
      </c>
      <c r="B977" s="240" t="s">
        <v>666</v>
      </c>
      <c r="C977" s="241" t="s">
        <v>667</v>
      </c>
      <c r="D977" s="241" t="s">
        <v>668</v>
      </c>
      <c r="E977" s="241" t="str">
        <f>CONCATENATE(SUM('Раздел 4'!AK34:AK34),"&lt;=",SUM('Раздел 4'!U34:U34))</f>
        <v>0&lt;=0</v>
      </c>
      <c r="F977" s="225"/>
    </row>
    <row r="978" spans="1:6" ht="38.25">
      <c r="A978" s="238">
        <f>IF((SUM('Раздел 4'!AK35:AK35)&lt;=SUM('Раздел 4'!U35:U35)),"","Неверно!")</f>
      </c>
      <c r="B978" s="240" t="s">
        <v>666</v>
      </c>
      <c r="C978" s="241" t="s">
        <v>667</v>
      </c>
      <c r="D978" s="241" t="s">
        <v>668</v>
      </c>
      <c r="E978" s="241" t="str">
        <f>CONCATENATE(SUM('Раздел 4'!AK35:AK35),"&lt;=",SUM('Раздел 4'!U35:U35))</f>
        <v>0&lt;=4</v>
      </c>
      <c r="F978" s="225"/>
    </row>
    <row r="979" spans="1:6" ht="38.25">
      <c r="A979" s="238">
        <f>IF((SUM('Раздел 4'!AK36:AK36)&lt;=SUM('Раздел 4'!U36:U36)),"","Неверно!")</f>
      </c>
      <c r="B979" s="240" t="s">
        <v>666</v>
      </c>
      <c r="C979" s="241" t="s">
        <v>667</v>
      </c>
      <c r="D979" s="241" t="s">
        <v>668</v>
      </c>
      <c r="E979" s="241" t="str">
        <f>CONCATENATE(SUM('Раздел 4'!AK36:AK36),"&lt;=",SUM('Раздел 4'!U36:U36))</f>
        <v>0&lt;=0</v>
      </c>
      <c r="F979" s="225"/>
    </row>
    <row r="980" spans="1:6" ht="38.25">
      <c r="A980" s="238">
        <f>IF((SUM('Раздел 4'!AK37:AK37)&lt;=SUM('Раздел 4'!U37:U37)),"","Неверно!")</f>
      </c>
      <c r="B980" s="240" t="s">
        <v>666</v>
      </c>
      <c r="C980" s="241" t="s">
        <v>667</v>
      </c>
      <c r="D980" s="241" t="s">
        <v>668</v>
      </c>
      <c r="E980" s="241" t="str">
        <f>CONCATENATE(SUM('Раздел 4'!AK37:AK37),"&lt;=",SUM('Раздел 4'!U37:U37))</f>
        <v>0&lt;=0</v>
      </c>
      <c r="F980" s="225"/>
    </row>
    <row r="981" spans="1:6" ht="38.25">
      <c r="A981" s="238">
        <f>IF((SUM('Раздел 4'!AK38:AK38)&lt;=SUM('Раздел 4'!U38:U38)),"","Неверно!")</f>
      </c>
      <c r="B981" s="240" t="s">
        <v>666</v>
      </c>
      <c r="C981" s="241" t="s">
        <v>667</v>
      </c>
      <c r="D981" s="241" t="s">
        <v>668</v>
      </c>
      <c r="E981" s="241" t="str">
        <f>CONCATENATE(SUM('Раздел 4'!AK38:AK38),"&lt;=",SUM('Раздел 4'!U38:U38))</f>
        <v>0&lt;=0</v>
      </c>
      <c r="F981" s="225"/>
    </row>
    <row r="982" spans="1:6" ht="38.25">
      <c r="A982" s="238">
        <f>IF((SUM('Раздел 4'!AK39:AK39)&lt;=SUM('Раздел 4'!U39:U39)),"","Неверно!")</f>
      </c>
      <c r="B982" s="240" t="s">
        <v>666</v>
      </c>
      <c r="C982" s="241" t="s">
        <v>667</v>
      </c>
      <c r="D982" s="241" t="s">
        <v>668</v>
      </c>
      <c r="E982" s="241" t="str">
        <f>CONCATENATE(SUM('Раздел 4'!AK39:AK39),"&lt;=",SUM('Раздел 4'!U39:U39))</f>
        <v>0&lt;=0</v>
      </c>
      <c r="F982" s="225"/>
    </row>
    <row r="983" spans="1:6" ht="38.25">
      <c r="A983" s="238">
        <f>IF((SUM('Раздел 4'!AK40:AK40)&lt;=SUM('Раздел 4'!U40:U40)),"","Неверно!")</f>
      </c>
      <c r="B983" s="240" t="s">
        <v>666</v>
      </c>
      <c r="C983" s="241" t="s">
        <v>667</v>
      </c>
      <c r="D983" s="241" t="s">
        <v>668</v>
      </c>
      <c r="E983" s="241" t="str">
        <f>CONCATENATE(SUM('Раздел 4'!AK40:AK40),"&lt;=",SUM('Раздел 4'!U40:U40))</f>
        <v>0&lt;=1</v>
      </c>
      <c r="F983" s="225"/>
    </row>
    <row r="984" spans="1:6" ht="38.25">
      <c r="A984" s="238">
        <f>IF((SUM('Раздел 4'!AK41:AK41)&lt;=SUM('Раздел 4'!U41:U41)),"","Неверно!")</f>
      </c>
      <c r="B984" s="240" t="s">
        <v>666</v>
      </c>
      <c r="C984" s="241" t="s">
        <v>667</v>
      </c>
      <c r="D984" s="241" t="s">
        <v>668</v>
      </c>
      <c r="E984" s="241" t="str">
        <f>CONCATENATE(SUM('Раздел 4'!AK41:AK41),"&lt;=",SUM('Раздел 4'!U41:U41))</f>
        <v>0&lt;=0</v>
      </c>
      <c r="F984" s="225"/>
    </row>
    <row r="985" spans="1:6" ht="38.25">
      <c r="A985" s="238">
        <f>IF((SUM('Раздел 4'!AK42:AK42)&lt;=SUM('Раздел 4'!U42:U42)),"","Неверно!")</f>
      </c>
      <c r="B985" s="240" t="s">
        <v>666</v>
      </c>
      <c r="C985" s="241" t="s">
        <v>667</v>
      </c>
      <c r="D985" s="241" t="s">
        <v>668</v>
      </c>
      <c r="E985" s="241" t="str">
        <f>CONCATENATE(SUM('Раздел 4'!AK42:AK42),"&lt;=",SUM('Раздел 4'!U42:U42))</f>
        <v>0&lt;=0</v>
      </c>
      <c r="F985" s="225"/>
    </row>
    <row r="986" spans="1:6" ht="38.25">
      <c r="A986" s="238">
        <f>IF((SUM('Раздел 4'!AK43:AK43)&lt;=SUM('Раздел 4'!U43:U43)),"","Неверно!")</f>
      </c>
      <c r="B986" s="240" t="s">
        <v>666</v>
      </c>
      <c r="C986" s="241" t="s">
        <v>667</v>
      </c>
      <c r="D986" s="241" t="s">
        <v>668</v>
      </c>
      <c r="E986" s="241" t="str">
        <f>CONCATENATE(SUM('Раздел 4'!AK43:AK43),"&lt;=",SUM('Раздел 4'!U43:U43))</f>
        <v>0&lt;=0</v>
      </c>
      <c r="F986" s="225"/>
    </row>
    <row r="987" spans="1:6" ht="38.25">
      <c r="A987" s="238">
        <f>IF((SUM('Раздел 4'!AK44:AK44)&lt;=SUM('Раздел 4'!U44:U44)),"","Неверно!")</f>
      </c>
      <c r="B987" s="240" t="s">
        <v>666</v>
      </c>
      <c r="C987" s="241" t="s">
        <v>667</v>
      </c>
      <c r="D987" s="241" t="s">
        <v>668</v>
      </c>
      <c r="E987" s="241" t="str">
        <f>CONCATENATE(SUM('Раздел 4'!AK44:AK44),"&lt;=",SUM('Раздел 4'!U44:U44))</f>
        <v>0&lt;=0</v>
      </c>
      <c r="F987" s="225"/>
    </row>
    <row r="988" spans="1:6" ht="38.25">
      <c r="A988" s="238">
        <f>IF((SUM('Раздел 4'!AK45:AK45)&lt;=SUM('Раздел 4'!U45:U45)),"","Неверно!")</f>
      </c>
      <c r="B988" s="240" t="s">
        <v>666</v>
      </c>
      <c r="C988" s="241" t="s">
        <v>667</v>
      </c>
      <c r="D988" s="241" t="s">
        <v>668</v>
      </c>
      <c r="E988" s="241" t="str">
        <f>CONCATENATE(SUM('Раздел 4'!AK45:AK45),"&lt;=",SUM('Раздел 4'!U45:U45))</f>
        <v>1&lt;=38</v>
      </c>
      <c r="F988" s="225"/>
    </row>
    <row r="989" spans="1:6" ht="38.25">
      <c r="A989" s="238">
        <f>IF((SUM('Раздел 4'!AK46:AK46)&lt;=SUM('Раздел 4'!U46:U46)),"","Неверно!")</f>
      </c>
      <c r="B989" s="240" t="s">
        <v>666</v>
      </c>
      <c r="C989" s="241" t="s">
        <v>667</v>
      </c>
      <c r="D989" s="241" t="s">
        <v>668</v>
      </c>
      <c r="E989" s="241" t="str">
        <f>CONCATENATE(SUM('Раздел 4'!AK46:AK46),"&lt;=",SUM('Раздел 4'!U46:U46))</f>
        <v>0&lt;=4</v>
      </c>
      <c r="F989" s="225"/>
    </row>
    <row r="990" spans="1:6" ht="38.25">
      <c r="A990" s="238">
        <f>IF((SUM('Раздел 4'!AK47:AK47)&lt;=SUM('Раздел 4'!U47:U47)),"","Неверно!")</f>
      </c>
      <c r="B990" s="240" t="s">
        <v>666</v>
      </c>
      <c r="C990" s="241" t="s">
        <v>667</v>
      </c>
      <c r="D990" s="241" t="s">
        <v>668</v>
      </c>
      <c r="E990" s="241" t="str">
        <f>CONCATENATE(SUM('Раздел 4'!AK47:AK47),"&lt;=",SUM('Раздел 4'!U47:U47))</f>
        <v>0&lt;=0</v>
      </c>
      <c r="F990" s="225"/>
    </row>
    <row r="991" spans="1:6" ht="38.25">
      <c r="A991" s="238">
        <f>IF((SUM('Раздел 4'!AK48:AK48)&lt;=SUM('Раздел 4'!U48:U48)),"","Неверно!")</f>
      </c>
      <c r="B991" s="240" t="s">
        <v>666</v>
      </c>
      <c r="C991" s="241" t="s">
        <v>667</v>
      </c>
      <c r="D991" s="241" t="s">
        <v>668</v>
      </c>
      <c r="E991" s="241" t="str">
        <f>CONCATENATE(SUM('Раздел 4'!AK48:AK48),"&lt;=",SUM('Раздел 4'!U48:U48))</f>
        <v>1&lt;=38</v>
      </c>
      <c r="F991" s="225"/>
    </row>
    <row r="992" spans="1:6" ht="38.25">
      <c r="A992" s="238">
        <f>IF((SUM('Раздел 4'!AK49:AK49)&lt;=SUM('Раздел 4'!U49:U49)),"","Неверно!")</f>
      </c>
      <c r="B992" s="240" t="s">
        <v>666</v>
      </c>
      <c r="C992" s="241" t="s">
        <v>667</v>
      </c>
      <c r="D992" s="241" t="s">
        <v>668</v>
      </c>
      <c r="E992" s="241" t="str">
        <f>CONCATENATE(SUM('Раздел 4'!AK49:AK49),"&lt;=",SUM('Раздел 4'!U49:U49))</f>
        <v>1&lt;=30</v>
      </c>
      <c r="F992" s="225"/>
    </row>
    <row r="993" spans="1:6" ht="38.25">
      <c r="A993" s="238">
        <f>IF((SUM('Раздел 4'!AK50:AK50)&lt;=SUM('Раздел 4'!U50:U50)),"","Неверно!")</f>
      </c>
      <c r="B993" s="240" t="s">
        <v>666</v>
      </c>
      <c r="C993" s="241" t="s">
        <v>667</v>
      </c>
      <c r="D993" s="241" t="s">
        <v>668</v>
      </c>
      <c r="E993" s="241" t="str">
        <f>CONCATENATE(SUM('Раздел 4'!AK50:AK50),"&lt;=",SUM('Раздел 4'!U50:U50))</f>
        <v>0&lt;=1</v>
      </c>
      <c r="F993" s="225"/>
    </row>
    <row r="994" spans="1:6" ht="38.25">
      <c r="A994" s="238">
        <f>IF((SUM('Раздел 4'!AK51:AK51)&lt;=SUM('Раздел 4'!U51:U51)),"","Неверно!")</f>
      </c>
      <c r="B994" s="240" t="s">
        <v>666</v>
      </c>
      <c r="C994" s="241" t="s">
        <v>667</v>
      </c>
      <c r="D994" s="241" t="s">
        <v>668</v>
      </c>
      <c r="E994" s="241" t="str">
        <f>CONCATENATE(SUM('Раздел 4'!AK51:AK51),"&lt;=",SUM('Раздел 4'!U51:U51))</f>
        <v>1&lt;=38</v>
      </c>
      <c r="F994" s="225"/>
    </row>
    <row r="995" spans="1:6" ht="38.25">
      <c r="A995" s="238">
        <f>IF((SUM('Раздел 4'!AK52:AK52)&lt;=SUM('Раздел 4'!U52:U52)),"","Неверно!")</f>
      </c>
      <c r="B995" s="240" t="s">
        <v>666</v>
      </c>
      <c r="C995" s="241" t="s">
        <v>667</v>
      </c>
      <c r="D995" s="241" t="s">
        <v>668</v>
      </c>
      <c r="E995" s="241" t="str">
        <f>CONCATENATE(SUM('Раздел 4'!AK52:AK52),"&lt;=",SUM('Раздел 4'!U52:U52))</f>
        <v>0&lt;=0</v>
      </c>
      <c r="F995" s="225"/>
    </row>
    <row r="996" spans="1:6" ht="38.25">
      <c r="A996" s="238">
        <f>IF((SUM('Раздел 4'!AK53:AK53)&lt;=SUM('Раздел 4'!U53:U53)),"","Неверно!")</f>
      </c>
      <c r="B996" s="240" t="s">
        <v>666</v>
      </c>
      <c r="C996" s="241" t="s">
        <v>667</v>
      </c>
      <c r="D996" s="241" t="s">
        <v>668</v>
      </c>
      <c r="E996" s="241" t="str">
        <f>CONCATENATE(SUM('Раздел 4'!AK53:AK53),"&lt;=",SUM('Раздел 4'!U53:U53))</f>
        <v>0&lt;=0</v>
      </c>
      <c r="F996" s="225"/>
    </row>
    <row r="997" spans="1:6" ht="38.25">
      <c r="A997" s="238">
        <f>IF((SUM('Раздел 4'!AK54:AK54)&lt;=SUM('Раздел 4'!U54:U54)),"","Неверно!")</f>
      </c>
      <c r="B997" s="240" t="s">
        <v>666</v>
      </c>
      <c r="C997" s="241" t="s">
        <v>667</v>
      </c>
      <c r="D997" s="241" t="s">
        <v>668</v>
      </c>
      <c r="E997" s="241" t="str">
        <f>CONCATENATE(SUM('Раздел 4'!AK54:AK54),"&lt;=",SUM('Раздел 4'!U54:U54))</f>
        <v>0&lt;=14</v>
      </c>
      <c r="F997" s="225"/>
    </row>
    <row r="998" spans="1:6" ht="38.25">
      <c r="A998" s="238">
        <f>IF((SUM('Раздел 4'!AK55:AK55)&lt;=SUM('Раздел 4'!U55:U55)),"","Неверно!")</f>
      </c>
      <c r="B998" s="240" t="s">
        <v>666</v>
      </c>
      <c r="C998" s="241" t="s">
        <v>667</v>
      </c>
      <c r="D998" s="241" t="s">
        <v>668</v>
      </c>
      <c r="E998" s="241" t="str">
        <f>CONCATENATE(SUM('Раздел 4'!AK55:AK55),"&lt;=",SUM('Раздел 4'!U55:U55))</f>
        <v>1&lt;=16</v>
      </c>
      <c r="F998" s="225"/>
    </row>
    <row r="999" spans="1:6" ht="38.25">
      <c r="A999" s="238">
        <f>IF((SUM('Раздел 4'!AK56:AK56)&lt;=SUM('Раздел 4'!U56:U56)),"","Неверно!")</f>
      </c>
      <c r="B999" s="240" t="s">
        <v>666</v>
      </c>
      <c r="C999" s="241" t="s">
        <v>667</v>
      </c>
      <c r="D999" s="241" t="s">
        <v>668</v>
      </c>
      <c r="E999" s="241" t="str">
        <f>CONCATENATE(SUM('Раздел 4'!AK56:AK56),"&lt;=",SUM('Раздел 4'!U56:U56))</f>
        <v>0&lt;=3</v>
      </c>
      <c r="F999" s="225"/>
    </row>
    <row r="1000" spans="1:6" ht="38.25">
      <c r="A1000" s="238">
        <f>IF((SUM('Раздел 4'!AK57:AK57)&lt;=SUM('Раздел 4'!U57:U57)),"","Неверно!")</f>
      </c>
      <c r="B1000" s="240" t="s">
        <v>666</v>
      </c>
      <c r="C1000" s="241" t="s">
        <v>667</v>
      </c>
      <c r="D1000" s="241" t="s">
        <v>668</v>
      </c>
      <c r="E1000" s="241" t="str">
        <f>CONCATENATE(SUM('Раздел 4'!AK57:AK57),"&lt;=",SUM('Раздел 4'!U57:U57))</f>
        <v>0&lt;=5</v>
      </c>
      <c r="F1000" s="225"/>
    </row>
    <row r="1001" spans="1:6" ht="38.25">
      <c r="A1001" s="238">
        <f>IF((SUM('Раздел 4'!AK58:AK58)&lt;=SUM('Раздел 4'!U58:U58)),"","Неверно!")</f>
      </c>
      <c r="B1001" s="240" t="s">
        <v>666</v>
      </c>
      <c r="C1001" s="241" t="s">
        <v>667</v>
      </c>
      <c r="D1001" s="241" t="s">
        <v>668</v>
      </c>
      <c r="E1001" s="241" t="str">
        <f>CONCATENATE(SUM('Раздел 4'!AK58:AK58),"&lt;=",SUM('Раздел 4'!U58:U58))</f>
        <v>0&lt;=0</v>
      </c>
      <c r="F1001" s="225"/>
    </row>
    <row r="1002" spans="1:6" ht="38.25">
      <c r="A1002" s="238">
        <f>IF((SUM('Раздел 4'!AK59:AK59)&lt;=SUM('Раздел 4'!U59:U59)),"","Неверно!")</f>
      </c>
      <c r="B1002" s="240" t="s">
        <v>666</v>
      </c>
      <c r="C1002" s="241" t="s">
        <v>667</v>
      </c>
      <c r="D1002" s="241" t="s">
        <v>668</v>
      </c>
      <c r="E1002" s="241" t="str">
        <f>CONCATENATE(SUM('Раздел 4'!AK59:AK59),"&lt;=",SUM('Раздел 4'!U59:U59))</f>
        <v>0&lt;=0</v>
      </c>
      <c r="F1002" s="225"/>
    </row>
    <row r="1003" spans="1:6" ht="38.25">
      <c r="A1003" s="238">
        <f>IF((SUM('Раздел 4'!AK60:AK60)&lt;=SUM('Раздел 4'!U60:U60)),"","Неверно!")</f>
      </c>
      <c r="B1003" s="240" t="s">
        <v>666</v>
      </c>
      <c r="C1003" s="241" t="s">
        <v>667</v>
      </c>
      <c r="D1003" s="241" t="s">
        <v>668</v>
      </c>
      <c r="E1003" s="241" t="str">
        <f>CONCATENATE(SUM('Раздел 4'!AK60:AK60),"&lt;=",SUM('Раздел 4'!U60:U60))</f>
        <v>0&lt;=0</v>
      </c>
      <c r="F1003" s="225"/>
    </row>
    <row r="1004" spans="1:6" ht="38.25">
      <c r="A1004" s="238">
        <f>IF((SUM('Раздел 4'!AK61:AK61)&lt;=SUM('Раздел 4'!U61:U61)),"","Неверно!")</f>
      </c>
      <c r="B1004" s="240" t="s">
        <v>666</v>
      </c>
      <c r="C1004" s="241" t="s">
        <v>667</v>
      </c>
      <c r="D1004" s="241" t="s">
        <v>668</v>
      </c>
      <c r="E1004" s="241" t="str">
        <f>CONCATENATE(SUM('Раздел 4'!AK61:AK61),"&lt;=",SUM('Раздел 4'!U61:U61))</f>
        <v>0&lt;=0</v>
      </c>
      <c r="F1004" s="225"/>
    </row>
    <row r="1005" spans="1:6" ht="38.25">
      <c r="A1005" s="238">
        <f>IF((SUM('Разделы 5, 6, 7, 8'!N10:N10)&lt;=SUM('Разделы 5, 6, 7, 8'!J10:J10)),"","Неверно!")</f>
      </c>
      <c r="B1005" s="240" t="s">
        <v>669</v>
      </c>
      <c r="C1005" s="241" t="s">
        <v>670</v>
      </c>
      <c r="D1005" s="241" t="s">
        <v>419</v>
      </c>
      <c r="E1005" s="241" t="str">
        <f>CONCATENATE(SUM('Разделы 5, 6, 7, 8'!N10:N10),"&lt;=",SUM('Разделы 5, 6, 7, 8'!J10:J10))</f>
        <v>0&lt;=20</v>
      </c>
      <c r="F1005" s="225"/>
    </row>
    <row r="1006" spans="1:6" ht="32.25" customHeight="1">
      <c r="A1006" s="238">
        <f>IF((SUM('Разделы 5, 6, 7, 8'!N11:N11)&lt;=SUM('Разделы 5, 6, 7, 8'!J11:J11)),"","Неверно!")</f>
      </c>
      <c r="B1006" s="240" t="s">
        <v>669</v>
      </c>
      <c r="C1006" s="241" t="s">
        <v>670</v>
      </c>
      <c r="D1006" s="241" t="s">
        <v>419</v>
      </c>
      <c r="E1006" s="241" t="str">
        <f>CONCATENATE(SUM('Разделы 5, 6, 7, 8'!N11:N11),"&lt;=",SUM('Разделы 5, 6, 7, 8'!J11:J11))</f>
        <v>0&lt;=22</v>
      </c>
      <c r="F1006" s="225"/>
    </row>
    <row r="1007" spans="1:6" ht="24" customHeight="1">
      <c r="A1007" s="238">
        <f>IF((SUM('Разделы 5, 6, 7, 8'!N12:N12)&lt;=SUM('Разделы 5, 6, 7, 8'!J12:J12)),"","Неверно!")</f>
      </c>
      <c r="B1007" s="240" t="s">
        <v>669</v>
      </c>
      <c r="C1007" s="241" t="s">
        <v>670</v>
      </c>
      <c r="D1007" s="241" t="s">
        <v>419</v>
      </c>
      <c r="E1007" s="241" t="str">
        <f>CONCATENATE(SUM('Разделы 5, 6, 7, 8'!N12:N12),"&lt;=",SUM('Разделы 5, 6, 7, 8'!J12:J12))</f>
        <v>0&lt;=8</v>
      </c>
      <c r="F1007" s="225"/>
    </row>
    <row r="1008" spans="1:6" ht="31.5" customHeight="1">
      <c r="A1008" s="238">
        <f>IF((SUM('Разделы 5, 6, 7, 8'!N13:N13)&lt;=SUM('Разделы 5, 6, 7, 8'!J13:J13)),"","Неверно!")</f>
      </c>
      <c r="B1008" s="240" t="s">
        <v>669</v>
      </c>
      <c r="C1008" s="241" t="s">
        <v>670</v>
      </c>
      <c r="D1008" s="241" t="s">
        <v>419</v>
      </c>
      <c r="E1008" s="241" t="str">
        <f>CONCATENATE(SUM('Разделы 5, 6, 7, 8'!N13:N13),"&lt;=",SUM('Разделы 5, 6, 7, 8'!J13:J13))</f>
        <v>0&lt;=2</v>
      </c>
      <c r="F1008" s="225"/>
    </row>
    <row r="1009" spans="1:6" ht="38.25">
      <c r="A1009" s="238">
        <f>IF((SUM('Разделы 5, 6, 7, 8'!N14:N14)&lt;=SUM('Разделы 5, 6, 7, 8'!J14:J14)),"","Неверно!")</f>
      </c>
      <c r="B1009" s="240" t="s">
        <v>669</v>
      </c>
      <c r="C1009" s="241" t="s">
        <v>670</v>
      </c>
      <c r="D1009" s="241" t="s">
        <v>419</v>
      </c>
      <c r="E1009" s="241" t="str">
        <f>CONCATENATE(SUM('Разделы 5, 6, 7, 8'!N14:N14),"&lt;=",SUM('Разделы 5, 6, 7, 8'!J14:J14))</f>
        <v>0&lt;=0</v>
      </c>
      <c r="F1009" s="225"/>
    </row>
    <row r="1010" spans="1:6" ht="38.25">
      <c r="A1010" s="238">
        <f>IF((SUM('Разделы 5, 6, 7, 8'!N15:N15)&lt;=SUM('Разделы 5, 6, 7, 8'!J15:J15)),"","Неверно!")</f>
      </c>
      <c r="B1010" s="240" t="s">
        <v>669</v>
      </c>
      <c r="C1010" s="241" t="s">
        <v>670</v>
      </c>
      <c r="D1010" s="241" t="s">
        <v>419</v>
      </c>
      <c r="E1010" s="241" t="str">
        <f>CONCATENATE(SUM('Разделы 5, 6, 7, 8'!N15:N15),"&lt;=",SUM('Разделы 5, 6, 7, 8'!J15:J15))</f>
        <v>0&lt;=0</v>
      </c>
      <c r="F1010" s="225"/>
    </row>
    <row r="1011" spans="1:6" ht="38.25">
      <c r="A1011" s="238">
        <f>IF((SUM('Разделы 5, 6, 7, 8'!N16:N16)&lt;=SUM('Разделы 5, 6, 7, 8'!J16:J16)),"","Неверно!")</f>
      </c>
      <c r="B1011" s="240" t="s">
        <v>669</v>
      </c>
      <c r="C1011" s="241" t="s">
        <v>670</v>
      </c>
      <c r="D1011" s="241" t="s">
        <v>419</v>
      </c>
      <c r="E1011" s="241" t="str">
        <f>CONCATENATE(SUM('Разделы 5, 6, 7, 8'!N16:N16),"&lt;=",SUM('Разделы 5, 6, 7, 8'!J16:J16))</f>
        <v>0&lt;=0</v>
      </c>
      <c r="F1011" s="225"/>
    </row>
    <row r="1012" spans="1:6" ht="38.25">
      <c r="A1012" s="238">
        <f>IF((SUM('Разделы 5, 6, 7, 8'!N17:N17)&lt;=SUM('Разделы 5, 6, 7, 8'!J17:J17)),"","Неверно!")</f>
      </c>
      <c r="B1012" s="240" t="s">
        <v>669</v>
      </c>
      <c r="C1012" s="241" t="s">
        <v>670</v>
      </c>
      <c r="D1012" s="241" t="s">
        <v>419</v>
      </c>
      <c r="E1012" s="241" t="str">
        <f>CONCATENATE(SUM('Разделы 5, 6, 7, 8'!N17:N17),"&lt;=",SUM('Разделы 5, 6, 7, 8'!J17:J17))</f>
        <v>0&lt;=0</v>
      </c>
      <c r="F1012" s="225"/>
    </row>
    <row r="1013" spans="1:6" ht="38.25">
      <c r="A1013" s="238">
        <f>IF((SUM('Разделы 5, 6, 7, 8'!N18:N18)&lt;=SUM('Разделы 5, 6, 7, 8'!J18:J18)),"","Неверно!")</f>
      </c>
      <c r="B1013" s="240" t="s">
        <v>669</v>
      </c>
      <c r="C1013" s="241" t="s">
        <v>670</v>
      </c>
      <c r="D1013" s="241" t="s">
        <v>419</v>
      </c>
      <c r="E1013" s="241" t="str">
        <f>CONCATENATE(SUM('Разделы 5, 6, 7, 8'!N18:N18),"&lt;=",SUM('Разделы 5, 6, 7, 8'!J18:J18))</f>
        <v>0&lt;=0</v>
      </c>
      <c r="F1013" s="225"/>
    </row>
    <row r="1014" spans="1:6" ht="38.25">
      <c r="A1014" s="238">
        <f>IF((SUM('Разделы 5, 6, 7, 8'!N9:N9)&lt;=SUM('Разделы 5, 6, 7, 8'!J9:J9)),"","Неверно!")</f>
      </c>
      <c r="B1014" s="240" t="s">
        <v>669</v>
      </c>
      <c r="C1014" s="241" t="s">
        <v>670</v>
      </c>
      <c r="D1014" s="241" t="s">
        <v>419</v>
      </c>
      <c r="E1014" s="241" t="str">
        <f>CONCATENATE(SUM('Разделы 5, 6, 7, 8'!N9:N9),"&lt;=",SUM('Разделы 5, 6, 7, 8'!J9:J9))</f>
        <v>0&lt;=52</v>
      </c>
      <c r="F1014" s="225"/>
    </row>
    <row r="1015" spans="1:6" ht="63.75">
      <c r="A1015" s="238">
        <f>IF((SUM('Разделы 1, 2, 3'!C10:D10)=SUM('Разделы 1, 2, 3'!H10:I10)+SUM('Разделы 1, 2, 3'!K10:K10)),"","Неверно!")</f>
      </c>
      <c r="B1015" s="240" t="s">
        <v>671</v>
      </c>
      <c r="C1015" s="241" t="s">
        <v>0</v>
      </c>
      <c r="D1015" s="241" t="s">
        <v>385</v>
      </c>
      <c r="E1015" s="241" t="str">
        <f>CONCATENATE(SUM('Разделы 1, 2, 3'!C10:D10),"=",SUM('Разделы 1, 2, 3'!H10:I10),"+",SUM('Разделы 1, 2, 3'!K10:K10))</f>
        <v>8=8+0</v>
      </c>
      <c r="F1015" s="225"/>
    </row>
    <row r="1016" spans="1:6" ht="63.75">
      <c r="A1016" s="238">
        <f>IF((SUM('Разделы 1, 2, 3'!C11:D11)=SUM('Разделы 1, 2, 3'!H11:I11)+SUM('Разделы 1, 2, 3'!K11:K11)),"","Неверно!")</f>
      </c>
      <c r="B1016" s="240" t="s">
        <v>671</v>
      </c>
      <c r="C1016" s="241" t="s">
        <v>0</v>
      </c>
      <c r="D1016" s="241" t="s">
        <v>385</v>
      </c>
      <c r="E1016" s="241" t="str">
        <f>CONCATENATE(SUM('Разделы 1, 2, 3'!C11:D11),"=",SUM('Разделы 1, 2, 3'!H11:I11),"+",SUM('Разделы 1, 2, 3'!K11:K11))</f>
        <v>353=335+18</v>
      </c>
      <c r="F1016" s="225"/>
    </row>
    <row r="1017" spans="1:6" ht="63.75">
      <c r="A1017" s="238">
        <f>IF((SUM('Разделы 1, 2, 3'!C12:D12)=SUM('Разделы 1, 2, 3'!H12:I12)+SUM('Разделы 1, 2, 3'!K12:K12)),"","Неверно!")</f>
      </c>
      <c r="B1017" s="240" t="s">
        <v>671</v>
      </c>
      <c r="C1017" s="241" t="s">
        <v>0</v>
      </c>
      <c r="D1017" s="241" t="s">
        <v>385</v>
      </c>
      <c r="E1017" s="241" t="str">
        <f>CONCATENATE(SUM('Разделы 1, 2, 3'!C12:D12),"=",SUM('Разделы 1, 2, 3'!H12:I12),"+",SUM('Разделы 1, 2, 3'!K12:K12))</f>
        <v>592=526+66</v>
      </c>
      <c r="F1017" s="225"/>
    </row>
    <row r="1018" spans="1:6" ht="63.75">
      <c r="A1018" s="238">
        <f>IF((SUM('Разделы 1, 2, 3'!C13:D13)=SUM('Разделы 1, 2, 3'!H13:I13)+SUM('Разделы 1, 2, 3'!K13:K13)),"","Неверно!")</f>
      </c>
      <c r="B1018" s="240" t="s">
        <v>671</v>
      </c>
      <c r="C1018" s="241" t="s">
        <v>0</v>
      </c>
      <c r="D1018" s="241" t="s">
        <v>385</v>
      </c>
      <c r="E1018" s="241" t="str">
        <f>CONCATENATE(SUM('Разделы 1, 2, 3'!C13:D13),"=",SUM('Разделы 1, 2, 3'!H13:I13),"+",SUM('Разделы 1, 2, 3'!K13:K13))</f>
        <v>1443=1302+141</v>
      </c>
      <c r="F1018" s="225"/>
    </row>
    <row r="1019" spans="1:6" ht="63.75">
      <c r="A1019" s="238">
        <f>IF((SUM('Разделы 1, 2, 3'!C9:D9)=SUM('Разделы 1, 2, 3'!H9:I9)+SUM('Разделы 1, 2, 3'!K9:K9)),"","Неверно!")</f>
      </c>
      <c r="B1019" s="240" t="s">
        <v>671</v>
      </c>
      <c r="C1019" s="241" t="s">
        <v>0</v>
      </c>
      <c r="D1019" s="241" t="s">
        <v>385</v>
      </c>
      <c r="E1019" s="241" t="str">
        <f>CONCATENATE(SUM('Разделы 1, 2, 3'!C9:D9),"=",SUM('Разделы 1, 2, 3'!H9:I9),"+",SUM('Разделы 1, 2, 3'!K9:K9))</f>
        <v>490=433+57</v>
      </c>
      <c r="F1019" s="225"/>
    </row>
    <row r="1020" spans="1:6" ht="38.25">
      <c r="A1020" s="238">
        <f>IF((SUM('Разделы 5, 6, 7, 8'!S10:S10)&lt;=SUM('Разделы 5, 6, 7, 8'!O10:O10)),"","Неверно!")</f>
      </c>
      <c r="B1020" s="240" t="s">
        <v>1</v>
      </c>
      <c r="C1020" s="241" t="s">
        <v>2</v>
      </c>
      <c r="D1020" s="241" t="s">
        <v>420</v>
      </c>
      <c r="E1020" s="241" t="str">
        <f>CONCATENATE(SUM('Разделы 5, 6, 7, 8'!S10:S10),"&lt;=",SUM('Разделы 5, 6, 7, 8'!O10:O10))</f>
        <v>0&lt;=1</v>
      </c>
      <c r="F1020" s="225"/>
    </row>
    <row r="1021" spans="1:6" ht="38.25">
      <c r="A1021" s="238">
        <f>IF((SUM('Разделы 5, 6, 7, 8'!S11:S11)&lt;=SUM('Разделы 5, 6, 7, 8'!O11:O11)),"","Неверно!")</f>
      </c>
      <c r="B1021" s="240" t="s">
        <v>1</v>
      </c>
      <c r="C1021" s="241" t="s">
        <v>2</v>
      </c>
      <c r="D1021" s="241" t="s">
        <v>420</v>
      </c>
      <c r="E1021" s="241" t="str">
        <f>CONCATENATE(SUM('Разделы 5, 6, 7, 8'!S11:S11),"&lt;=",SUM('Разделы 5, 6, 7, 8'!O11:O11))</f>
        <v>0&lt;=3</v>
      </c>
      <c r="F1021" s="225"/>
    </row>
    <row r="1022" spans="1:6" ht="38.25">
      <c r="A1022" s="238">
        <f>IF((SUM('Разделы 5, 6, 7, 8'!S12:S12)&lt;=SUM('Разделы 5, 6, 7, 8'!O12:O12)),"","Неверно!")</f>
      </c>
      <c r="B1022" s="240" t="s">
        <v>1</v>
      </c>
      <c r="C1022" s="241" t="s">
        <v>2</v>
      </c>
      <c r="D1022" s="241" t="s">
        <v>420</v>
      </c>
      <c r="E1022" s="241" t="str">
        <f>CONCATENATE(SUM('Разделы 5, 6, 7, 8'!S12:S12),"&lt;=",SUM('Разделы 5, 6, 7, 8'!O12:O12))</f>
        <v>0&lt;=0</v>
      </c>
      <c r="F1022" s="225"/>
    </row>
    <row r="1023" spans="1:6" ht="38.25">
      <c r="A1023" s="238">
        <f>IF((SUM('Разделы 5, 6, 7, 8'!S13:S13)&lt;=SUM('Разделы 5, 6, 7, 8'!O13:O13)),"","Неверно!")</f>
      </c>
      <c r="B1023" s="240" t="s">
        <v>1</v>
      </c>
      <c r="C1023" s="241" t="s">
        <v>2</v>
      </c>
      <c r="D1023" s="241" t="s">
        <v>420</v>
      </c>
      <c r="E1023" s="241" t="str">
        <f>CONCATENATE(SUM('Разделы 5, 6, 7, 8'!S13:S13),"&lt;=",SUM('Разделы 5, 6, 7, 8'!O13:O13))</f>
        <v>0&lt;=1</v>
      </c>
      <c r="F1023" s="225"/>
    </row>
    <row r="1024" spans="1:6" ht="38.25">
      <c r="A1024" s="238">
        <f>IF((SUM('Разделы 5, 6, 7, 8'!S14:S14)&lt;=SUM('Разделы 5, 6, 7, 8'!O14:O14)),"","Неверно!")</f>
      </c>
      <c r="B1024" s="240" t="s">
        <v>1</v>
      </c>
      <c r="C1024" s="241" t="s">
        <v>2</v>
      </c>
      <c r="D1024" s="241" t="s">
        <v>420</v>
      </c>
      <c r="E1024" s="241" t="str">
        <f>CONCATENATE(SUM('Разделы 5, 6, 7, 8'!S14:S14),"&lt;=",SUM('Разделы 5, 6, 7, 8'!O14:O14))</f>
        <v>0&lt;=0</v>
      </c>
      <c r="F1024" s="225"/>
    </row>
    <row r="1025" spans="1:6" ht="38.25">
      <c r="A1025" s="238">
        <f>IF((SUM('Разделы 5, 6, 7, 8'!S15:S15)&lt;=SUM('Разделы 5, 6, 7, 8'!O15:O15)),"","Неверно!")</f>
      </c>
      <c r="B1025" s="240" t="s">
        <v>1</v>
      </c>
      <c r="C1025" s="241" t="s">
        <v>2</v>
      </c>
      <c r="D1025" s="241" t="s">
        <v>420</v>
      </c>
      <c r="E1025" s="241" t="str">
        <f>CONCATENATE(SUM('Разделы 5, 6, 7, 8'!S15:S15),"&lt;=",SUM('Разделы 5, 6, 7, 8'!O15:O15))</f>
        <v>0&lt;=5</v>
      </c>
      <c r="F1025" s="225"/>
    </row>
    <row r="1026" spans="1:6" ht="38.25">
      <c r="A1026" s="238">
        <f>IF((SUM('Разделы 5, 6, 7, 8'!S16:S16)&lt;=SUM('Разделы 5, 6, 7, 8'!O16:O16)),"","Неверно!")</f>
      </c>
      <c r="B1026" s="240" t="s">
        <v>1</v>
      </c>
      <c r="C1026" s="241" t="s">
        <v>2</v>
      </c>
      <c r="D1026" s="241" t="s">
        <v>420</v>
      </c>
      <c r="E1026" s="241" t="str">
        <f>CONCATENATE(SUM('Разделы 5, 6, 7, 8'!S16:S16),"&lt;=",SUM('Разделы 5, 6, 7, 8'!O16:O16))</f>
        <v>0&lt;=0</v>
      </c>
      <c r="F1026" s="225"/>
    </row>
    <row r="1027" spans="1:6" ht="38.25">
      <c r="A1027" s="238">
        <f>IF((SUM('Разделы 5, 6, 7, 8'!S17:S17)&lt;=SUM('Разделы 5, 6, 7, 8'!O17:O17)),"","Неверно!")</f>
      </c>
      <c r="B1027" s="240" t="s">
        <v>1</v>
      </c>
      <c r="C1027" s="241" t="s">
        <v>2</v>
      </c>
      <c r="D1027" s="241" t="s">
        <v>420</v>
      </c>
      <c r="E1027" s="241" t="str">
        <f>CONCATENATE(SUM('Разделы 5, 6, 7, 8'!S17:S17),"&lt;=",SUM('Разделы 5, 6, 7, 8'!O17:O17))</f>
        <v>0&lt;=0</v>
      </c>
      <c r="F1027" s="225"/>
    </row>
    <row r="1028" spans="1:6" ht="38.25">
      <c r="A1028" s="238">
        <f>IF((SUM('Разделы 5, 6, 7, 8'!S18:S18)&lt;=SUM('Разделы 5, 6, 7, 8'!O18:O18)),"","Неверно!")</f>
      </c>
      <c r="B1028" s="240" t="s">
        <v>1</v>
      </c>
      <c r="C1028" s="241" t="s">
        <v>2</v>
      </c>
      <c r="D1028" s="241" t="s">
        <v>420</v>
      </c>
      <c r="E1028" s="241" t="str">
        <f>CONCATENATE(SUM('Разделы 5, 6, 7, 8'!S18:S18),"&lt;=",SUM('Разделы 5, 6, 7, 8'!O18:O18))</f>
        <v>0&lt;=0</v>
      </c>
      <c r="F1028" s="225"/>
    </row>
    <row r="1029" spans="1:6" ht="38.25">
      <c r="A1029" s="238">
        <f>IF((SUM('Разделы 5, 6, 7, 8'!S9:S9)&lt;=SUM('Разделы 5, 6, 7, 8'!O9:O9)),"","Неверно!")</f>
      </c>
      <c r="B1029" s="240" t="s">
        <v>1</v>
      </c>
      <c r="C1029" s="241" t="s">
        <v>2</v>
      </c>
      <c r="D1029" s="241" t="s">
        <v>420</v>
      </c>
      <c r="E1029" s="241" t="str">
        <f>CONCATENATE(SUM('Разделы 5, 6, 7, 8'!S9:S9),"&lt;=",SUM('Разделы 5, 6, 7, 8'!O9:O9))</f>
        <v>0&lt;=5</v>
      </c>
      <c r="F1029" s="225"/>
    </row>
    <row r="1030" spans="1:6" ht="38.25">
      <c r="A1030" s="238">
        <f>IF((SUM('Разделы 1, 2, 3'!C23:C23)=SUM('Раздел 4'!AN45:AN45)),"","Неверно!")</f>
      </c>
      <c r="B1030" s="240" t="s">
        <v>3</v>
      </c>
      <c r="C1030" s="241" t="s">
        <v>4</v>
      </c>
      <c r="D1030" s="241" t="s">
        <v>5</v>
      </c>
      <c r="E1030" s="241" t="str">
        <f>CONCATENATE(SUM('Разделы 1, 2, 3'!C23:C23),"=",SUM('Раздел 4'!AN45:AN45))</f>
        <v>1469=1469</v>
      </c>
      <c r="F1030" s="225"/>
    </row>
    <row r="1031" spans="1:6" ht="38.25">
      <c r="A1031" s="238">
        <f>IF((SUM('Раздел 4'!F45:F45)=SUM('Разделы 1, 2, 3'!D23:I23)),"","Неверно!")</f>
      </c>
      <c r="B1031" s="240" t="s">
        <v>6</v>
      </c>
      <c r="C1031" s="241" t="s">
        <v>7</v>
      </c>
      <c r="D1031" s="241" t="s">
        <v>8</v>
      </c>
      <c r="E1031" s="241" t="str">
        <f>CONCATENATE(SUM('Раздел 4'!F45:F45),"=",SUM('Разделы 1, 2, 3'!D23:I23))</f>
        <v>516=516</v>
      </c>
      <c r="F1031" s="225"/>
    </row>
    <row r="1032" spans="1:6" ht="38.25">
      <c r="A1032" s="238">
        <f>IF((SUM('Раздел 4'!AA47:AA47)=0),"","Неверно!")</f>
      </c>
      <c r="B1032" s="240" t="s">
        <v>9</v>
      </c>
      <c r="C1032" s="241" t="s">
        <v>10</v>
      </c>
      <c r="D1032" s="241" t="s">
        <v>11</v>
      </c>
      <c r="E1032" s="241" t="str">
        <f>CONCATENATE(SUM('Раздел 4'!AA47:AA47),"=",0)</f>
        <v>0=0</v>
      </c>
      <c r="F1032" s="225"/>
    </row>
    <row r="1033" spans="1:6" ht="38.25">
      <c r="A1033" s="238">
        <f>IF((SUM('Раздел 4'!AB47:AB47)=0),"","Неверно!")</f>
      </c>
      <c r="B1033" s="240" t="s">
        <v>9</v>
      </c>
      <c r="C1033" s="241" t="s">
        <v>10</v>
      </c>
      <c r="D1033" s="241" t="s">
        <v>11</v>
      </c>
      <c r="E1033" s="241" t="str">
        <f>CONCATENATE(SUM('Раздел 4'!AB47:AB47),"=",0)</f>
        <v>0=0</v>
      </c>
      <c r="F1033" s="225"/>
    </row>
    <row r="1034" spans="1:6" ht="38.25">
      <c r="A1034" s="238">
        <f>IF((SUM('Раздел 4'!AC47:AC47)=0),"","Неверно!")</f>
      </c>
      <c r="B1034" s="240" t="s">
        <v>9</v>
      </c>
      <c r="C1034" s="241" t="s">
        <v>10</v>
      </c>
      <c r="D1034" s="241" t="s">
        <v>11</v>
      </c>
      <c r="E1034" s="241" t="str">
        <f>CONCATENATE(SUM('Раздел 4'!AC47:AC47),"=",0)</f>
        <v>0=0</v>
      </c>
      <c r="F1034" s="225"/>
    </row>
    <row r="1035" spans="1:6" ht="38.25">
      <c r="A1035" s="238">
        <f>IF((SUM('Раздел 4'!AD47:AD47)=0),"","Неверно!")</f>
      </c>
      <c r="B1035" s="240" t="s">
        <v>9</v>
      </c>
      <c r="C1035" s="241" t="s">
        <v>10</v>
      </c>
      <c r="D1035" s="241" t="s">
        <v>11</v>
      </c>
      <c r="E1035" s="241" t="str">
        <f>CONCATENATE(SUM('Раздел 4'!AD47:AD47),"=",0)</f>
        <v>0=0</v>
      </c>
      <c r="F1035" s="225"/>
    </row>
    <row r="1036" spans="1:6" ht="38.25">
      <c r="A1036" s="238">
        <f>IF((SUM('Раздел 4'!AE47:AE47)=0),"","Неверно!")</f>
      </c>
      <c r="B1036" s="240" t="s">
        <v>9</v>
      </c>
      <c r="C1036" s="241" t="s">
        <v>10</v>
      </c>
      <c r="D1036" s="241" t="s">
        <v>11</v>
      </c>
      <c r="E1036" s="241" t="str">
        <f>CONCATENATE(SUM('Раздел 4'!AE47:AE47),"=",0)</f>
        <v>0=0</v>
      </c>
      <c r="F1036" s="225"/>
    </row>
    <row r="1037" spans="1:6" ht="38.25">
      <c r="A1037" s="238">
        <f>IF((SUM('Раздел 4'!AF47:AF47)=0),"","Неверно!")</f>
      </c>
      <c r="B1037" s="240" t="s">
        <v>9</v>
      </c>
      <c r="C1037" s="241" t="s">
        <v>10</v>
      </c>
      <c r="D1037" s="241" t="s">
        <v>11</v>
      </c>
      <c r="E1037" s="241" t="str">
        <f>CONCATENATE(SUM('Раздел 4'!AF47:AF47),"=",0)</f>
        <v>0=0</v>
      </c>
      <c r="F1037" s="225"/>
    </row>
    <row r="1038" spans="1:6" ht="38.25">
      <c r="A1038" s="238">
        <f>IF((SUM('Раздел 4'!AG47:AG47)=0),"","Неверно!")</f>
      </c>
      <c r="B1038" s="240" t="s">
        <v>9</v>
      </c>
      <c r="C1038" s="241" t="s">
        <v>10</v>
      </c>
      <c r="D1038" s="241" t="s">
        <v>11</v>
      </c>
      <c r="E1038" s="241" t="str">
        <f>CONCATENATE(SUM('Раздел 4'!AG47:AG47),"=",0)</f>
        <v>0=0</v>
      </c>
      <c r="F1038" s="225"/>
    </row>
    <row r="1039" spans="1:6" ht="38.25">
      <c r="A1039" s="238">
        <f>IF((SUM('Раздел 4'!AH47:AH47)=0),"","Неверно!")</f>
      </c>
      <c r="B1039" s="240" t="s">
        <v>9</v>
      </c>
      <c r="C1039" s="241" t="s">
        <v>10</v>
      </c>
      <c r="D1039" s="241" t="s">
        <v>11</v>
      </c>
      <c r="E1039" s="241" t="str">
        <f>CONCATENATE(SUM('Раздел 4'!AH47:AH47),"=",0)</f>
        <v>0=0</v>
      </c>
      <c r="F1039" s="225"/>
    </row>
    <row r="1040" spans="1:6" ht="38.25">
      <c r="A1040" s="238">
        <f>IF((SUM('Раздел 4'!AI47:AI47)=0),"","Неверно!")</f>
      </c>
      <c r="B1040" s="240" t="s">
        <v>9</v>
      </c>
      <c r="C1040" s="241" t="s">
        <v>10</v>
      </c>
      <c r="D1040" s="241" t="s">
        <v>11</v>
      </c>
      <c r="E1040" s="241" t="str">
        <f>CONCATENATE(SUM('Раздел 4'!AI47:AI47),"=",0)</f>
        <v>0=0</v>
      </c>
      <c r="F1040" s="225"/>
    </row>
    <row r="1041" spans="1:6" ht="38.25">
      <c r="A1041" s="238">
        <f>IF((SUM('Раздел 4'!AJ47:AJ47)=0),"","Неверно!")</f>
      </c>
      <c r="B1041" s="240" t="s">
        <v>9</v>
      </c>
      <c r="C1041" s="241" t="s">
        <v>10</v>
      </c>
      <c r="D1041" s="241" t="s">
        <v>11</v>
      </c>
      <c r="E1041" s="241" t="str">
        <f>CONCATENATE(SUM('Раздел 4'!AJ47:AJ47),"=",0)</f>
        <v>0=0</v>
      </c>
      <c r="F1041" s="225"/>
    </row>
    <row r="1042" spans="1:6" ht="38.25">
      <c r="A1042" s="238">
        <f>IF((SUM('Раздел 4'!AK47:AK47)=0),"","Неверно!")</f>
      </c>
      <c r="B1042" s="240" t="s">
        <v>9</v>
      </c>
      <c r="C1042" s="241" t="s">
        <v>10</v>
      </c>
      <c r="D1042" s="241" t="s">
        <v>11</v>
      </c>
      <c r="E1042" s="241" t="str">
        <f>CONCATENATE(SUM('Раздел 4'!AK47:AK47),"=",0)</f>
        <v>0=0</v>
      </c>
      <c r="F1042" s="225"/>
    </row>
    <row r="1043" spans="1:6" ht="38.25">
      <c r="A1043" s="238">
        <f>IF((SUM('Раздел 4'!AL47:AL47)=0),"","Неверно!")</f>
      </c>
      <c r="B1043" s="240" t="s">
        <v>9</v>
      </c>
      <c r="C1043" s="241" t="s">
        <v>10</v>
      </c>
      <c r="D1043" s="241" t="s">
        <v>11</v>
      </c>
      <c r="E1043" s="241" t="str">
        <f>CONCATENATE(SUM('Раздел 4'!AL47:AL47),"=",0)</f>
        <v>0=0</v>
      </c>
      <c r="F1043" s="225"/>
    </row>
    <row r="1044" spans="1:6" ht="38.25">
      <c r="A1044" s="238">
        <f>IF((SUM('Раздел 4'!AM47:AM47)=0),"","Неверно!")</f>
      </c>
      <c r="B1044" s="240" t="s">
        <v>9</v>
      </c>
      <c r="C1044" s="241" t="s">
        <v>10</v>
      </c>
      <c r="D1044" s="241" t="s">
        <v>11</v>
      </c>
      <c r="E1044" s="241" t="str">
        <f>CONCATENATE(SUM('Раздел 4'!AM47:AM47),"=",0)</f>
        <v>0=0</v>
      </c>
      <c r="F1044" s="225"/>
    </row>
    <row r="1045" spans="1:6" ht="38.25">
      <c r="A1045" s="238">
        <f>IF((SUM('Раздел 4'!AN47:AN47)=0),"","Неверно!")</f>
      </c>
      <c r="B1045" s="240" t="s">
        <v>9</v>
      </c>
      <c r="C1045" s="241" t="s">
        <v>10</v>
      </c>
      <c r="D1045" s="241" t="s">
        <v>11</v>
      </c>
      <c r="E1045" s="241" t="str">
        <f>CONCATENATE(SUM('Раздел 4'!AN47:AN47),"=",0)</f>
        <v>0=0</v>
      </c>
      <c r="F1045" s="225"/>
    </row>
    <row r="1046" spans="1:6" ht="38.25">
      <c r="A1046" s="238">
        <f>IF((SUM('Раздел 4'!AO47:AO47)=0),"","Неверно!")</f>
      </c>
      <c r="B1046" s="240" t="s">
        <v>9</v>
      </c>
      <c r="C1046" s="241" t="s">
        <v>10</v>
      </c>
      <c r="D1046" s="241" t="s">
        <v>11</v>
      </c>
      <c r="E1046" s="241" t="str">
        <f>CONCATENATE(SUM('Раздел 4'!AO47:AO47),"=",0)</f>
        <v>0=0</v>
      </c>
      <c r="F1046" s="225"/>
    </row>
    <row r="1047" spans="1:6" ht="38.25">
      <c r="A1047" s="238">
        <f>IF((SUM('Раздел 4'!AP47:AP47)=0),"","Неверно!")</f>
      </c>
      <c r="B1047" s="240" t="s">
        <v>9</v>
      </c>
      <c r="C1047" s="241" t="s">
        <v>10</v>
      </c>
      <c r="D1047" s="241" t="s">
        <v>11</v>
      </c>
      <c r="E1047" s="241" t="str">
        <f>CONCATENATE(SUM('Раздел 4'!AP47:AP47),"=",0)</f>
        <v>0=0</v>
      </c>
      <c r="F1047" s="225"/>
    </row>
    <row r="1048" spans="1:6" ht="38.25">
      <c r="A1048" s="238">
        <f>IF((SUM('Раздел 4'!AQ47:AQ47)=0),"","Неверно!")</f>
      </c>
      <c r="B1048" s="240" t="s">
        <v>9</v>
      </c>
      <c r="C1048" s="241" t="s">
        <v>10</v>
      </c>
      <c r="D1048" s="241" t="s">
        <v>11</v>
      </c>
      <c r="E1048" s="241" t="str">
        <f>CONCATENATE(SUM('Раздел 4'!AQ47:AQ47),"=",0)</f>
        <v>0=0</v>
      </c>
      <c r="F1048" s="225"/>
    </row>
    <row r="1049" spans="1:6" ht="38.25">
      <c r="A1049" s="238">
        <f>IF((SUM('Раздел 4'!F47:F47)=0),"","Неверно!")</f>
      </c>
      <c r="B1049" s="240" t="s">
        <v>9</v>
      </c>
      <c r="C1049" s="241" t="s">
        <v>10</v>
      </c>
      <c r="D1049" s="241" t="s">
        <v>11</v>
      </c>
      <c r="E1049" s="241" t="str">
        <f>CONCATENATE(SUM('Раздел 4'!F47:F47),"=",0)</f>
        <v>0=0</v>
      </c>
      <c r="F1049" s="225"/>
    </row>
    <row r="1050" spans="1:6" ht="38.25">
      <c r="A1050" s="238">
        <f>IF((SUM('Раздел 4'!G47:G47)=0),"","Неверно!")</f>
      </c>
      <c r="B1050" s="240" t="s">
        <v>9</v>
      </c>
      <c r="C1050" s="241" t="s">
        <v>10</v>
      </c>
      <c r="D1050" s="241" t="s">
        <v>11</v>
      </c>
      <c r="E1050" s="241" t="str">
        <f>CONCATENATE(SUM('Раздел 4'!G47:G47),"=",0)</f>
        <v>0=0</v>
      </c>
      <c r="F1050" s="225"/>
    </row>
    <row r="1051" spans="1:6" ht="38.25">
      <c r="A1051" s="238">
        <f>IF((SUM('Раздел 4'!H47:H47)=0),"","Неверно!")</f>
      </c>
      <c r="B1051" s="240" t="s">
        <v>9</v>
      </c>
      <c r="C1051" s="241" t="s">
        <v>10</v>
      </c>
      <c r="D1051" s="241" t="s">
        <v>11</v>
      </c>
      <c r="E1051" s="241" t="str">
        <f>CONCATENATE(SUM('Раздел 4'!H47:H47),"=",0)</f>
        <v>0=0</v>
      </c>
      <c r="F1051" s="225"/>
    </row>
    <row r="1052" spans="1:6" ht="38.25">
      <c r="A1052" s="238">
        <f>IF((SUM('Раздел 4'!I47:I47)=0),"","Неверно!")</f>
      </c>
      <c r="B1052" s="240" t="s">
        <v>9</v>
      </c>
      <c r="C1052" s="241" t="s">
        <v>10</v>
      </c>
      <c r="D1052" s="241" t="s">
        <v>11</v>
      </c>
      <c r="E1052" s="241" t="str">
        <f>CONCATENATE(SUM('Раздел 4'!I47:I47),"=",0)</f>
        <v>0=0</v>
      </c>
      <c r="F1052" s="225"/>
    </row>
    <row r="1053" spans="1:6" ht="38.25">
      <c r="A1053" s="238">
        <f>IF((SUM('Раздел 4'!J47:J47)=0),"","Неверно!")</f>
      </c>
      <c r="B1053" s="240" t="s">
        <v>9</v>
      </c>
      <c r="C1053" s="241" t="s">
        <v>10</v>
      </c>
      <c r="D1053" s="241" t="s">
        <v>11</v>
      </c>
      <c r="E1053" s="241" t="str">
        <f>CONCATENATE(SUM('Раздел 4'!J47:J47),"=",0)</f>
        <v>0=0</v>
      </c>
      <c r="F1053" s="225"/>
    </row>
    <row r="1054" spans="1:6" ht="38.25">
      <c r="A1054" s="238">
        <f>IF((SUM('Раздел 4'!K47:K47)=0),"","Неверно!")</f>
      </c>
      <c r="B1054" s="240" t="s">
        <v>9</v>
      </c>
      <c r="C1054" s="241" t="s">
        <v>10</v>
      </c>
      <c r="D1054" s="241" t="s">
        <v>11</v>
      </c>
      <c r="E1054" s="241" t="str">
        <f>CONCATENATE(SUM('Раздел 4'!K47:K47),"=",0)</f>
        <v>0=0</v>
      </c>
      <c r="F1054" s="225"/>
    </row>
    <row r="1055" spans="1:6" ht="38.25">
      <c r="A1055" s="238">
        <f>IF((SUM('Раздел 4'!L47:L47)=0),"","Неверно!")</f>
      </c>
      <c r="B1055" s="240" t="s">
        <v>9</v>
      </c>
      <c r="C1055" s="241" t="s">
        <v>10</v>
      </c>
      <c r="D1055" s="241" t="s">
        <v>11</v>
      </c>
      <c r="E1055" s="241" t="str">
        <f>CONCATENATE(SUM('Раздел 4'!L47:L47),"=",0)</f>
        <v>0=0</v>
      </c>
      <c r="F1055" s="225"/>
    </row>
    <row r="1056" spans="1:6" ht="38.25">
      <c r="A1056" s="238">
        <f>IF((SUM('Раздел 4'!M47:M47)=0),"","Неверно!")</f>
      </c>
      <c r="B1056" s="240" t="s">
        <v>9</v>
      </c>
      <c r="C1056" s="241" t="s">
        <v>10</v>
      </c>
      <c r="D1056" s="241" t="s">
        <v>11</v>
      </c>
      <c r="E1056" s="241" t="str">
        <f>CONCATENATE(SUM('Раздел 4'!M47:M47),"=",0)</f>
        <v>0=0</v>
      </c>
      <c r="F1056" s="225"/>
    </row>
    <row r="1057" spans="1:6" ht="38.25">
      <c r="A1057" s="238">
        <f>IF((SUM('Раздел 4'!N47:N47)=0),"","Неверно!")</f>
      </c>
      <c r="B1057" s="240" t="s">
        <v>9</v>
      </c>
      <c r="C1057" s="241" t="s">
        <v>10</v>
      </c>
      <c r="D1057" s="241" t="s">
        <v>11</v>
      </c>
      <c r="E1057" s="241" t="str">
        <f>CONCATENATE(SUM('Раздел 4'!N47:N47),"=",0)</f>
        <v>0=0</v>
      </c>
      <c r="F1057" s="225"/>
    </row>
    <row r="1058" spans="1:6" ht="38.25">
      <c r="A1058" s="238">
        <f>IF((SUM('Раздел 4'!O47:O47)=0),"","Неверно!")</f>
      </c>
      <c r="B1058" s="240" t="s">
        <v>9</v>
      </c>
      <c r="C1058" s="241" t="s">
        <v>10</v>
      </c>
      <c r="D1058" s="241" t="s">
        <v>11</v>
      </c>
      <c r="E1058" s="241" t="str">
        <f>CONCATENATE(SUM('Раздел 4'!O47:O47),"=",0)</f>
        <v>0=0</v>
      </c>
      <c r="F1058" s="225"/>
    </row>
    <row r="1059" spans="1:6" ht="38.25">
      <c r="A1059" s="238">
        <f>IF((SUM('Раздел 4'!P47:P47)=0),"","Неверно!")</f>
      </c>
      <c r="B1059" s="240" t="s">
        <v>9</v>
      </c>
      <c r="C1059" s="241" t="s">
        <v>10</v>
      </c>
      <c r="D1059" s="241" t="s">
        <v>11</v>
      </c>
      <c r="E1059" s="241" t="str">
        <f>CONCATENATE(SUM('Раздел 4'!P47:P47),"=",0)</f>
        <v>0=0</v>
      </c>
      <c r="F1059" s="225"/>
    </row>
    <row r="1060" spans="1:6" ht="38.25">
      <c r="A1060" s="238">
        <f>IF((SUM('Раздел 4'!Q47:Q47)=0),"","Неверно!")</f>
      </c>
      <c r="B1060" s="240" t="s">
        <v>9</v>
      </c>
      <c r="C1060" s="241" t="s">
        <v>10</v>
      </c>
      <c r="D1060" s="241" t="s">
        <v>11</v>
      </c>
      <c r="E1060" s="241" t="str">
        <f>CONCATENATE(SUM('Раздел 4'!Q47:Q47),"=",0)</f>
        <v>0=0</v>
      </c>
      <c r="F1060" s="225"/>
    </row>
    <row r="1061" spans="1:6" ht="38.25">
      <c r="A1061" s="238">
        <f>IF((SUM('Раздел 4'!R47:R47)=0),"","Неверно!")</f>
      </c>
      <c r="B1061" s="240" t="s">
        <v>9</v>
      </c>
      <c r="C1061" s="241" t="s">
        <v>10</v>
      </c>
      <c r="D1061" s="241" t="s">
        <v>11</v>
      </c>
      <c r="E1061" s="241" t="str">
        <f>CONCATENATE(SUM('Раздел 4'!R47:R47),"=",0)</f>
        <v>0=0</v>
      </c>
      <c r="F1061" s="225"/>
    </row>
    <row r="1062" spans="1:6" ht="38.25">
      <c r="A1062" s="238">
        <f>IF((SUM('Раздел 4'!S47:S47)=0),"","Неверно!")</f>
      </c>
      <c r="B1062" s="240" t="s">
        <v>9</v>
      </c>
      <c r="C1062" s="241" t="s">
        <v>10</v>
      </c>
      <c r="D1062" s="241" t="s">
        <v>11</v>
      </c>
      <c r="E1062" s="241" t="str">
        <f>CONCATENATE(SUM('Раздел 4'!S47:S47),"=",0)</f>
        <v>0=0</v>
      </c>
      <c r="F1062" s="225"/>
    </row>
    <row r="1063" spans="1:6" ht="38.25">
      <c r="A1063" s="238">
        <f>IF((SUM('Раздел 4'!T47:T47)=0),"","Неверно!")</f>
      </c>
      <c r="B1063" s="240" t="s">
        <v>9</v>
      </c>
      <c r="C1063" s="241" t="s">
        <v>10</v>
      </c>
      <c r="D1063" s="241" t="s">
        <v>11</v>
      </c>
      <c r="E1063" s="241" t="str">
        <f>CONCATENATE(SUM('Раздел 4'!T47:T47),"=",0)</f>
        <v>0=0</v>
      </c>
      <c r="F1063" s="225"/>
    </row>
    <row r="1064" spans="1:6" ht="38.25">
      <c r="A1064" s="238">
        <f>IF((SUM('Раздел 4'!U47:U47)=0),"","Неверно!")</f>
      </c>
      <c r="B1064" s="240" t="s">
        <v>9</v>
      </c>
      <c r="C1064" s="241" t="s">
        <v>10</v>
      </c>
      <c r="D1064" s="241" t="s">
        <v>11</v>
      </c>
      <c r="E1064" s="241" t="str">
        <f>CONCATENATE(SUM('Раздел 4'!U47:U47),"=",0)</f>
        <v>0=0</v>
      </c>
      <c r="F1064" s="225"/>
    </row>
    <row r="1065" spans="1:6" ht="38.25">
      <c r="A1065" s="238">
        <f>IF((SUM('Раздел 4'!V47:V47)=0),"","Неверно!")</f>
      </c>
      <c r="B1065" s="240" t="s">
        <v>9</v>
      </c>
      <c r="C1065" s="241" t="s">
        <v>10</v>
      </c>
      <c r="D1065" s="241" t="s">
        <v>11</v>
      </c>
      <c r="E1065" s="241" t="str">
        <f>CONCATENATE(SUM('Раздел 4'!V47:V47),"=",0)</f>
        <v>0=0</v>
      </c>
      <c r="F1065" s="225"/>
    </row>
    <row r="1066" spans="1:6" ht="38.25">
      <c r="A1066" s="238">
        <f>IF((SUM('Раздел 4'!W47:W47)=0),"","Неверно!")</f>
      </c>
      <c r="B1066" s="240" t="s">
        <v>9</v>
      </c>
      <c r="C1066" s="241" t="s">
        <v>10</v>
      </c>
      <c r="D1066" s="241" t="s">
        <v>11</v>
      </c>
      <c r="E1066" s="241" t="str">
        <f>CONCATENATE(SUM('Раздел 4'!W47:W47),"=",0)</f>
        <v>0=0</v>
      </c>
      <c r="F1066" s="225"/>
    </row>
    <row r="1067" spans="1:6" ht="38.25">
      <c r="A1067" s="238">
        <f>IF((SUM('Раздел 4'!X47:X47)=0),"","Неверно!")</f>
      </c>
      <c r="B1067" s="240" t="s">
        <v>9</v>
      </c>
      <c r="C1067" s="241" t="s">
        <v>10</v>
      </c>
      <c r="D1067" s="241" t="s">
        <v>11</v>
      </c>
      <c r="E1067" s="241" t="str">
        <f>CONCATENATE(SUM('Раздел 4'!X47:X47),"=",0)</f>
        <v>0=0</v>
      </c>
      <c r="F1067" s="225"/>
    </row>
    <row r="1068" spans="1:6" ht="38.25">
      <c r="A1068" s="238">
        <f>IF((SUM('Раздел 4'!Y47:Y47)=0),"","Неверно!")</f>
      </c>
      <c r="B1068" s="240" t="s">
        <v>9</v>
      </c>
      <c r="C1068" s="241" t="s">
        <v>10</v>
      </c>
      <c r="D1068" s="241" t="s">
        <v>11</v>
      </c>
      <c r="E1068" s="241" t="str">
        <f>CONCATENATE(SUM('Раздел 4'!Y47:Y47),"=",0)</f>
        <v>0=0</v>
      </c>
      <c r="F1068" s="225"/>
    </row>
    <row r="1069" spans="1:6" ht="38.25">
      <c r="A1069" s="238">
        <f>IF((SUM('Раздел 4'!Z47:Z47)=0),"","Неверно!")</f>
      </c>
      <c r="B1069" s="240" t="s">
        <v>9</v>
      </c>
      <c r="C1069" s="241" t="s">
        <v>10</v>
      </c>
      <c r="D1069" s="241" t="s">
        <v>11</v>
      </c>
      <c r="E1069" s="241" t="str">
        <f>CONCATENATE(SUM('Раздел 4'!Z47:Z47),"=",0)</f>
        <v>0=0</v>
      </c>
      <c r="F1069" s="225"/>
    </row>
    <row r="1070" spans="1:6" ht="38.25">
      <c r="A1070" s="238">
        <f>IF((SUM('Разделы 5, 6, 7, 8'!E8:E8)&lt;=SUM('Раздел 4'!AH45:AH45)),"","Неверно!")</f>
      </c>
      <c r="B1070" s="240" t="s">
        <v>12</v>
      </c>
      <c r="C1070" s="241" t="s">
        <v>13</v>
      </c>
      <c r="D1070" s="241" t="s">
        <v>14</v>
      </c>
      <c r="E1070" s="241" t="str">
        <f>CONCATENATE(SUM('Разделы 5, 6, 7, 8'!E8:E8),"&lt;=",SUM('Раздел 4'!AH45:AH45))</f>
        <v>8&lt;=15</v>
      </c>
      <c r="F1070" s="225"/>
    </row>
    <row r="1071" spans="1:6" ht="38.25">
      <c r="A1071" s="238">
        <f>IF((SUM('Разделы 5, 6, 7, 8'!E9:E9)&lt;=SUM('Раздел 4'!AH45:AH45)),"","Неверно!")</f>
      </c>
      <c r="B1071" s="240" t="s">
        <v>12</v>
      </c>
      <c r="C1071" s="241" t="s">
        <v>13</v>
      </c>
      <c r="D1071" s="241" t="s">
        <v>14</v>
      </c>
      <c r="E1071" s="241" t="str">
        <f>CONCATENATE(SUM('Разделы 5, 6, 7, 8'!E9:E9),"&lt;=",SUM('Раздел 4'!AH45:AH45))</f>
        <v>1&lt;=15</v>
      </c>
      <c r="F1071" s="225"/>
    </row>
    <row r="1072" spans="1:6" ht="38.25">
      <c r="A1072" s="238">
        <f>IF((SUM('Разделы 5, 6, 7, 8'!J27:J27)=SUM('Разделы 5, 6, 7, 8'!J28:J31)),"","Неверно!")</f>
      </c>
      <c r="B1072" s="240" t="s">
        <v>15</v>
      </c>
      <c r="C1072" s="241" t="s">
        <v>16</v>
      </c>
      <c r="D1072" s="241" t="s">
        <v>383</v>
      </c>
      <c r="E1072" s="241" t="str">
        <f>CONCATENATE(SUM('Разделы 5, 6, 7, 8'!J27:J27),"=",SUM('Разделы 5, 6, 7, 8'!J28:J31))</f>
        <v>145=145</v>
      </c>
      <c r="F1072" s="225"/>
    </row>
    <row r="1073" spans="1:6" ht="38.25">
      <c r="A1073" s="238">
        <f>IF((SUM('Разделы 5, 6, 7, 8'!K27:K27)=SUM('Разделы 5, 6, 7, 8'!K28:K31)),"","Неверно!")</f>
      </c>
      <c r="B1073" s="240" t="s">
        <v>15</v>
      </c>
      <c r="C1073" s="241" t="s">
        <v>16</v>
      </c>
      <c r="D1073" s="241" t="s">
        <v>383</v>
      </c>
      <c r="E1073" s="241" t="str">
        <f>CONCATENATE(SUM('Разделы 5, 6, 7, 8'!K27:K27),"=",SUM('Разделы 5, 6, 7, 8'!K28:K31))</f>
        <v>5=5</v>
      </c>
      <c r="F1073" s="225"/>
    </row>
    <row r="1074" spans="1:6" ht="38.25">
      <c r="A1074" s="238">
        <f>IF((SUM('Разделы 5, 6, 7, 8'!L27:L27)=SUM('Разделы 5, 6, 7, 8'!L28:L31)),"","Неверно!")</f>
      </c>
      <c r="B1074" s="240" t="s">
        <v>15</v>
      </c>
      <c r="C1074" s="241" t="s">
        <v>16</v>
      </c>
      <c r="D1074" s="241" t="s">
        <v>383</v>
      </c>
      <c r="E1074" s="241" t="str">
        <f>CONCATENATE(SUM('Разделы 5, 6, 7, 8'!L27:L27),"=",SUM('Разделы 5, 6, 7, 8'!L28:L31))</f>
        <v>4=4</v>
      </c>
      <c r="F1074" s="225"/>
    </row>
    <row r="1075" spans="1:6" ht="38.25">
      <c r="A1075" s="238">
        <f>IF((SUM('Разделы 5, 6, 7, 8'!M27:M27)=SUM('Разделы 5, 6, 7, 8'!M28:M31)),"","Неверно!")</f>
      </c>
      <c r="B1075" s="240" t="s">
        <v>15</v>
      </c>
      <c r="C1075" s="241" t="s">
        <v>16</v>
      </c>
      <c r="D1075" s="241" t="s">
        <v>383</v>
      </c>
      <c r="E1075" s="241" t="str">
        <f>CONCATENATE(SUM('Разделы 5, 6, 7, 8'!M27:M27),"=",SUM('Разделы 5, 6, 7, 8'!M28:M31))</f>
        <v>0=0</v>
      </c>
      <c r="F1075" s="225"/>
    </row>
    <row r="1076" spans="1:6" ht="38.25">
      <c r="A1076" s="238">
        <f>IF((SUM('Разделы 5, 6, 7, 8'!N27:N27)=SUM('Разделы 5, 6, 7, 8'!N28:N31)),"","Неверно!")</f>
      </c>
      <c r="B1076" s="240" t="s">
        <v>15</v>
      </c>
      <c r="C1076" s="241" t="s">
        <v>16</v>
      </c>
      <c r="D1076" s="241" t="s">
        <v>383</v>
      </c>
      <c r="E1076" s="241" t="str">
        <f>CONCATENATE(SUM('Разделы 5, 6, 7, 8'!N27:N27),"=",SUM('Разделы 5, 6, 7, 8'!N28:N31))</f>
        <v>3=3</v>
      </c>
      <c r="F1076" s="225"/>
    </row>
    <row r="1077" spans="1:6" ht="38.25">
      <c r="A1077" s="238">
        <f>IF((SUM('Разделы 5, 6, 7, 8'!O27:O27)=SUM('Разделы 5, 6, 7, 8'!O28:O31)),"","Неверно!")</f>
      </c>
      <c r="B1077" s="240" t="s">
        <v>15</v>
      </c>
      <c r="C1077" s="241" t="s">
        <v>16</v>
      </c>
      <c r="D1077" s="241" t="s">
        <v>383</v>
      </c>
      <c r="E1077" s="241" t="str">
        <f>CONCATENATE(SUM('Разделы 5, 6, 7, 8'!O27:O27),"=",SUM('Разделы 5, 6, 7, 8'!O28:O31))</f>
        <v>1=1</v>
      </c>
      <c r="F1077" s="225"/>
    </row>
    <row r="1078" spans="1:6" ht="38.25">
      <c r="A1078" s="238">
        <f>IF((SUM('Разделы 5, 6, 7, 8'!P27:P27)=SUM('Разделы 5, 6, 7, 8'!P28:P31)),"","Неверно!")</f>
      </c>
      <c r="B1078" s="240" t="s">
        <v>15</v>
      </c>
      <c r="C1078" s="241" t="s">
        <v>16</v>
      </c>
      <c r="D1078" s="241" t="s">
        <v>383</v>
      </c>
      <c r="E1078" s="241" t="str">
        <f>CONCATENATE(SUM('Разделы 5, 6, 7, 8'!P27:P27),"=",SUM('Разделы 5, 6, 7, 8'!P28:P31))</f>
        <v>0=0</v>
      </c>
      <c r="F1078" s="225"/>
    </row>
    <row r="1079" spans="1:6" ht="38.25">
      <c r="A1079" s="238">
        <f>IF((SUM('Разделы 5, 6, 7, 8'!Q27:Q27)=SUM('Разделы 5, 6, 7, 8'!Q28:Q31)),"","Неверно!")</f>
      </c>
      <c r="B1079" s="240" t="s">
        <v>15</v>
      </c>
      <c r="C1079" s="241" t="s">
        <v>16</v>
      </c>
      <c r="D1079" s="241" t="s">
        <v>383</v>
      </c>
      <c r="E1079" s="241" t="str">
        <f>CONCATENATE(SUM('Разделы 5, 6, 7, 8'!Q27:Q27),"=",SUM('Разделы 5, 6, 7, 8'!Q28:Q31))</f>
        <v>0=0</v>
      </c>
      <c r="F1079" s="225"/>
    </row>
    <row r="1080" spans="1:6" ht="38.25">
      <c r="A1080" s="238">
        <f>IF((SUM('Разделы 5, 6, 7, 8'!R27:R27)=SUM('Разделы 5, 6, 7, 8'!R28:R31)),"","Неверно!")</f>
      </c>
      <c r="B1080" s="240" t="s">
        <v>15</v>
      </c>
      <c r="C1080" s="241" t="s">
        <v>16</v>
      </c>
      <c r="D1080" s="241" t="s">
        <v>383</v>
      </c>
      <c r="E1080" s="241" t="str">
        <f>CONCATENATE(SUM('Разделы 5, 6, 7, 8'!R27:R27),"=",SUM('Разделы 5, 6, 7, 8'!R28:R31))</f>
        <v>0=0</v>
      </c>
      <c r="F1080" s="225"/>
    </row>
    <row r="1081" spans="1:6" ht="38.25">
      <c r="A1081" s="238">
        <f>IF((SUM('Разделы 5, 6, 7, 8'!S27:S27)=SUM('Разделы 5, 6, 7, 8'!S28:S31)),"","Неверно!")</f>
      </c>
      <c r="B1081" s="240" t="s">
        <v>15</v>
      </c>
      <c r="C1081" s="241" t="s">
        <v>16</v>
      </c>
      <c r="D1081" s="241" t="s">
        <v>383</v>
      </c>
      <c r="E1081" s="241" t="str">
        <f>CONCATENATE(SUM('Разделы 5, 6, 7, 8'!S27:S27),"=",SUM('Разделы 5, 6, 7, 8'!S28:S31))</f>
        <v>0=0</v>
      </c>
      <c r="F1081" s="225"/>
    </row>
    <row r="1082" spans="1:6" ht="38.25">
      <c r="A1082" s="238">
        <f>IF((SUM('Разделы 1, 2, 3'!D10:D10)=SUM('Разделы 1, 2, 3'!E10:G10)),"","Неверно!")</f>
      </c>
      <c r="B1082" s="240" t="s">
        <v>17</v>
      </c>
      <c r="C1082" s="241" t="s">
        <v>18</v>
      </c>
      <c r="D1082" s="241" t="s">
        <v>401</v>
      </c>
      <c r="E1082" s="241" t="str">
        <f>CONCATENATE(SUM('Разделы 1, 2, 3'!D10:D10),"=",SUM('Разделы 1, 2, 3'!E10:G10))</f>
        <v>8=8</v>
      </c>
      <c r="F1082" s="225"/>
    </row>
    <row r="1083" spans="1:6" ht="38.25">
      <c r="A1083" s="238">
        <f>IF((SUM('Разделы 1, 2, 3'!D11:D11)=SUM('Разделы 1, 2, 3'!E11:G11)),"","Неверно!")</f>
      </c>
      <c r="B1083" s="240" t="s">
        <v>17</v>
      </c>
      <c r="C1083" s="241" t="s">
        <v>18</v>
      </c>
      <c r="D1083" s="241" t="s">
        <v>401</v>
      </c>
      <c r="E1083" s="241" t="str">
        <f>CONCATENATE(SUM('Разделы 1, 2, 3'!D11:D11),"=",SUM('Разделы 1, 2, 3'!E11:G11))</f>
        <v>341=341</v>
      </c>
      <c r="F1083" s="225"/>
    </row>
    <row r="1084" spans="1:6" ht="38.25">
      <c r="A1084" s="238">
        <f>IF((SUM('Разделы 1, 2, 3'!D12:D12)=SUM('Разделы 1, 2, 3'!E12:G12)),"","Неверно!")</f>
      </c>
      <c r="B1084" s="240" t="s">
        <v>17</v>
      </c>
      <c r="C1084" s="241" t="s">
        <v>18</v>
      </c>
      <c r="D1084" s="241" t="s">
        <v>401</v>
      </c>
      <c r="E1084" s="241" t="str">
        <f>CONCATENATE(SUM('Разделы 1, 2, 3'!D12:D12),"=",SUM('Разделы 1, 2, 3'!E12:G12))</f>
        <v>523=523</v>
      </c>
      <c r="F1084" s="225"/>
    </row>
    <row r="1085" spans="1:6" ht="38.25">
      <c r="A1085" s="238">
        <f>IF((SUM('Разделы 1, 2, 3'!D13:D13)=SUM('Разделы 1, 2, 3'!E13:G13)),"","Неверно!")</f>
      </c>
      <c r="B1085" s="240" t="s">
        <v>17</v>
      </c>
      <c r="C1085" s="241" t="s">
        <v>18</v>
      </c>
      <c r="D1085" s="241" t="s">
        <v>401</v>
      </c>
      <c r="E1085" s="241" t="str">
        <f>CONCATENATE(SUM('Разделы 1, 2, 3'!D13:D13),"=",SUM('Разделы 1, 2, 3'!E13:G13))</f>
        <v>1300=1300</v>
      </c>
      <c r="F1085" s="225"/>
    </row>
    <row r="1086" spans="1:6" ht="38.25">
      <c r="A1086" s="238">
        <f>IF((SUM('Разделы 1, 2, 3'!D9:D9)=SUM('Разделы 1, 2, 3'!E9:G9)),"","Неверно!")</f>
      </c>
      <c r="B1086" s="240" t="s">
        <v>17</v>
      </c>
      <c r="C1086" s="241" t="s">
        <v>18</v>
      </c>
      <c r="D1086" s="241" t="s">
        <v>401</v>
      </c>
      <c r="E1086" s="241" t="str">
        <f>CONCATENATE(SUM('Разделы 1, 2, 3'!D9:D9),"=",SUM('Разделы 1, 2, 3'!E9:G9))</f>
        <v>428=428</v>
      </c>
      <c r="F1086" s="225"/>
    </row>
    <row r="1087" spans="1:6" ht="38.25">
      <c r="A1087" s="238">
        <f>IF((SUM('Раздел 4'!AA47:AA47)&lt;=SUM('Раздел 4'!AA45:AA45)),"","Неверно!")</f>
      </c>
      <c r="B1087" s="240" t="s">
        <v>19</v>
      </c>
      <c r="C1087" s="241" t="s">
        <v>20</v>
      </c>
      <c r="D1087" s="241" t="s">
        <v>21</v>
      </c>
      <c r="E1087" s="241" t="str">
        <f>CONCATENATE(SUM('Раздел 4'!AA47:AA47),"&lt;=",SUM('Раздел 4'!AA45:AA45))</f>
        <v>0&lt;=0</v>
      </c>
      <c r="F1087" s="225"/>
    </row>
    <row r="1088" spans="1:6" ht="38.25">
      <c r="A1088" s="238">
        <f>IF((SUM('Раздел 4'!AB47:AB47)&lt;=SUM('Раздел 4'!AB45:AB45)),"","Неверно!")</f>
      </c>
      <c r="B1088" s="240" t="s">
        <v>19</v>
      </c>
      <c r="C1088" s="241" t="s">
        <v>20</v>
      </c>
      <c r="D1088" s="241" t="s">
        <v>21</v>
      </c>
      <c r="E1088" s="241" t="str">
        <f>CONCATENATE(SUM('Раздел 4'!AB47:AB47),"&lt;=",SUM('Раздел 4'!AB45:AB45))</f>
        <v>0&lt;=0</v>
      </c>
      <c r="F1088" s="225"/>
    </row>
    <row r="1089" spans="1:6" ht="38.25">
      <c r="A1089" s="238">
        <f>IF((SUM('Раздел 4'!AC47:AC47)&lt;=SUM('Раздел 4'!AC45:AC45)),"","Неверно!")</f>
      </c>
      <c r="B1089" s="240" t="s">
        <v>19</v>
      </c>
      <c r="C1089" s="241" t="s">
        <v>20</v>
      </c>
      <c r="D1089" s="241" t="s">
        <v>21</v>
      </c>
      <c r="E1089" s="241" t="str">
        <f>CONCATENATE(SUM('Раздел 4'!AC47:AC47),"&lt;=",SUM('Раздел 4'!AC45:AC45))</f>
        <v>0&lt;=0</v>
      </c>
      <c r="F1089" s="225"/>
    </row>
    <row r="1090" spans="1:6" ht="38.25">
      <c r="A1090" s="238">
        <f>IF((SUM('Раздел 4'!AD47:AD47)&lt;=SUM('Раздел 4'!AD45:AD45)),"","Неверно!")</f>
      </c>
      <c r="B1090" s="240" t="s">
        <v>19</v>
      </c>
      <c r="C1090" s="241" t="s">
        <v>20</v>
      </c>
      <c r="D1090" s="241" t="s">
        <v>21</v>
      </c>
      <c r="E1090" s="241" t="str">
        <f>CONCATENATE(SUM('Раздел 4'!AD47:AD47),"&lt;=",SUM('Раздел 4'!AD45:AD45))</f>
        <v>0&lt;=0</v>
      </c>
      <c r="F1090" s="225"/>
    </row>
    <row r="1091" spans="1:6" ht="38.25">
      <c r="A1091" s="238">
        <f>IF((SUM('Раздел 4'!AE47:AE47)&lt;=SUM('Раздел 4'!AE45:AE45)),"","Неверно!")</f>
      </c>
      <c r="B1091" s="240" t="s">
        <v>19</v>
      </c>
      <c r="C1091" s="241" t="s">
        <v>20</v>
      </c>
      <c r="D1091" s="241" t="s">
        <v>21</v>
      </c>
      <c r="E1091" s="241" t="str">
        <f>CONCATENATE(SUM('Раздел 4'!AE47:AE47),"&lt;=",SUM('Раздел 4'!AE45:AE45))</f>
        <v>0&lt;=1</v>
      </c>
      <c r="F1091" s="225"/>
    </row>
    <row r="1092" spans="1:6" ht="38.25">
      <c r="A1092" s="238">
        <f>IF((SUM('Раздел 4'!AF47:AF47)&lt;=SUM('Раздел 4'!AF45:AF45)),"","Неверно!")</f>
      </c>
      <c r="B1092" s="240" t="s">
        <v>19</v>
      </c>
      <c r="C1092" s="241" t="s">
        <v>20</v>
      </c>
      <c r="D1092" s="241" t="s">
        <v>21</v>
      </c>
      <c r="E1092" s="241" t="str">
        <f>CONCATENATE(SUM('Раздел 4'!AF47:AF47),"&lt;=",SUM('Раздел 4'!AF45:AF45))</f>
        <v>0&lt;=1</v>
      </c>
      <c r="F1092" s="225"/>
    </row>
    <row r="1093" spans="1:6" ht="38.25">
      <c r="A1093" s="238">
        <f>IF((SUM('Раздел 4'!AG47:AG47)&lt;=SUM('Раздел 4'!AG45:AG45)),"","Неверно!")</f>
      </c>
      <c r="B1093" s="240" t="s">
        <v>19</v>
      </c>
      <c r="C1093" s="241" t="s">
        <v>20</v>
      </c>
      <c r="D1093" s="241" t="s">
        <v>21</v>
      </c>
      <c r="E1093" s="241" t="str">
        <f>CONCATENATE(SUM('Раздел 4'!AG47:AG47),"&lt;=",SUM('Раздел 4'!AG45:AG45))</f>
        <v>0&lt;=3</v>
      </c>
      <c r="F1093" s="225"/>
    </row>
    <row r="1094" spans="1:6" ht="38.25">
      <c r="A1094" s="238">
        <f>IF((SUM('Раздел 4'!AH47:AH47)&lt;=SUM('Раздел 4'!AH45:AH45)),"","Неверно!")</f>
      </c>
      <c r="B1094" s="240" t="s">
        <v>19</v>
      </c>
      <c r="C1094" s="241" t="s">
        <v>20</v>
      </c>
      <c r="D1094" s="241" t="s">
        <v>21</v>
      </c>
      <c r="E1094" s="241" t="str">
        <f>CONCATENATE(SUM('Раздел 4'!AH47:AH47),"&lt;=",SUM('Раздел 4'!AH45:AH45))</f>
        <v>0&lt;=15</v>
      </c>
      <c r="F1094" s="225"/>
    </row>
    <row r="1095" spans="1:6" ht="38.25">
      <c r="A1095" s="238">
        <f>IF((SUM('Раздел 4'!AI47:AI47)&lt;=SUM('Раздел 4'!AI45:AI45)),"","Неверно!")</f>
      </c>
      <c r="B1095" s="240" t="s">
        <v>19</v>
      </c>
      <c r="C1095" s="241" t="s">
        <v>20</v>
      </c>
      <c r="D1095" s="241" t="s">
        <v>21</v>
      </c>
      <c r="E1095" s="241" t="str">
        <f>CONCATENATE(SUM('Раздел 4'!AI47:AI47),"&lt;=",SUM('Раздел 4'!AI45:AI45))</f>
        <v>0&lt;=99</v>
      </c>
      <c r="F1095" s="225"/>
    </row>
    <row r="1096" spans="1:6" ht="38.25">
      <c r="A1096" s="238">
        <f>IF((SUM('Раздел 4'!AJ47:AJ47)&lt;=SUM('Раздел 4'!AJ45:AJ45)),"","Неверно!")</f>
      </c>
      <c r="B1096" s="240" t="s">
        <v>19</v>
      </c>
      <c r="C1096" s="241" t="s">
        <v>20</v>
      </c>
      <c r="D1096" s="241" t="s">
        <v>21</v>
      </c>
      <c r="E1096" s="241" t="str">
        <f>CONCATENATE(SUM('Раздел 4'!AJ47:AJ47),"&lt;=",SUM('Раздел 4'!AJ45:AJ45))</f>
        <v>0&lt;=52</v>
      </c>
      <c r="F1096" s="225"/>
    </row>
    <row r="1097" spans="1:6" ht="38.25">
      <c r="A1097" s="238">
        <f>IF((SUM('Раздел 4'!AK47:AK47)&lt;=SUM('Раздел 4'!AK45:AK45)),"","Неверно!")</f>
      </c>
      <c r="B1097" s="240" t="s">
        <v>19</v>
      </c>
      <c r="C1097" s="241" t="s">
        <v>20</v>
      </c>
      <c r="D1097" s="241" t="s">
        <v>21</v>
      </c>
      <c r="E1097" s="241" t="str">
        <f>CONCATENATE(SUM('Раздел 4'!AK47:AK47),"&lt;=",SUM('Раздел 4'!AK45:AK45))</f>
        <v>0&lt;=1</v>
      </c>
      <c r="F1097" s="225"/>
    </row>
    <row r="1098" spans="1:6" ht="38.25">
      <c r="A1098" s="238">
        <f>IF((SUM('Раздел 4'!AL47:AL47)&lt;=SUM('Раздел 4'!AL45:AL45)),"","Неверно!")</f>
      </c>
      <c r="B1098" s="240" t="s">
        <v>19</v>
      </c>
      <c r="C1098" s="241" t="s">
        <v>20</v>
      </c>
      <c r="D1098" s="241" t="s">
        <v>21</v>
      </c>
      <c r="E1098" s="241" t="str">
        <f>CONCATENATE(SUM('Раздел 4'!AL47:AL47),"&lt;=",SUM('Раздел 4'!AL45:AL45))</f>
        <v>0&lt;=433</v>
      </c>
      <c r="F1098" s="225"/>
    </row>
    <row r="1099" spans="1:6" ht="38.25">
      <c r="A1099" s="238">
        <f>IF((SUM('Раздел 4'!AM47:AM47)&lt;=SUM('Раздел 4'!AM45:AM45)),"","Неверно!")</f>
      </c>
      <c r="B1099" s="240" t="s">
        <v>19</v>
      </c>
      <c r="C1099" s="241" t="s">
        <v>20</v>
      </c>
      <c r="D1099" s="241" t="s">
        <v>21</v>
      </c>
      <c r="E1099" s="241" t="str">
        <f>CONCATENATE(SUM('Раздел 4'!AM47:AM47),"&lt;=",SUM('Раздел 4'!AM45:AM45))</f>
        <v>0&lt;=810</v>
      </c>
      <c r="F1099" s="225"/>
    </row>
    <row r="1100" spans="1:6" ht="38.25">
      <c r="A1100" s="238">
        <f>IF((SUM('Раздел 4'!AN47:AN47)&lt;=SUM('Раздел 4'!AN45:AN45)),"","Неверно!")</f>
      </c>
      <c r="B1100" s="240" t="s">
        <v>19</v>
      </c>
      <c r="C1100" s="241" t="s">
        <v>20</v>
      </c>
      <c r="D1100" s="241" t="s">
        <v>21</v>
      </c>
      <c r="E1100" s="241" t="str">
        <f>CONCATENATE(SUM('Раздел 4'!AN47:AN47),"&lt;=",SUM('Раздел 4'!AN45:AN45))</f>
        <v>0&lt;=1469</v>
      </c>
      <c r="F1100" s="225"/>
    </row>
    <row r="1101" spans="1:6" ht="38.25">
      <c r="A1101" s="238">
        <f>IF((SUM('Раздел 4'!AO47:AO47)&lt;=SUM('Раздел 4'!AO45:AO45)),"","Неверно!")</f>
      </c>
      <c r="B1101" s="240" t="s">
        <v>19</v>
      </c>
      <c r="C1101" s="241" t="s">
        <v>20</v>
      </c>
      <c r="D1101" s="241" t="s">
        <v>21</v>
      </c>
      <c r="E1101" s="241" t="str">
        <f>CONCATENATE(SUM('Раздел 4'!AO47:AO47),"&lt;=",SUM('Раздел 4'!AO45:AO45))</f>
        <v>0&lt;=1</v>
      </c>
      <c r="F1101" s="225"/>
    </row>
    <row r="1102" spans="1:6" ht="38.25">
      <c r="A1102" s="238">
        <f>IF((SUM('Раздел 4'!AP47:AP47)&lt;=SUM('Раздел 4'!AP45:AP45)),"","Неверно!")</f>
      </c>
      <c r="B1102" s="240" t="s">
        <v>19</v>
      </c>
      <c r="C1102" s="241" t="s">
        <v>20</v>
      </c>
      <c r="D1102" s="241" t="s">
        <v>21</v>
      </c>
      <c r="E1102" s="241" t="str">
        <f>CONCATENATE(SUM('Раздел 4'!AP47:AP47),"&lt;=",SUM('Раздел 4'!AP45:AP45))</f>
        <v>0&lt;=18</v>
      </c>
      <c r="F1102" s="225"/>
    </row>
    <row r="1103" spans="1:6" ht="38.25">
      <c r="A1103" s="238">
        <f>IF((SUM('Раздел 4'!AQ47:AQ47)&lt;=SUM('Раздел 4'!AQ45:AQ45)),"","Неверно!")</f>
      </c>
      <c r="B1103" s="240" t="s">
        <v>19</v>
      </c>
      <c r="C1103" s="241" t="s">
        <v>20</v>
      </c>
      <c r="D1103" s="241" t="s">
        <v>21</v>
      </c>
      <c r="E1103" s="241" t="str">
        <f>CONCATENATE(SUM('Раздел 4'!AQ47:AQ47),"&lt;=",SUM('Раздел 4'!AQ45:AQ45))</f>
        <v>0&lt;=5</v>
      </c>
      <c r="F1103" s="225"/>
    </row>
    <row r="1104" spans="1:6" ht="38.25">
      <c r="A1104" s="238">
        <f>IF((SUM('Раздел 4'!F47:F47)&lt;=SUM('Раздел 4'!F45:F45)),"","Неверно!")</f>
      </c>
      <c r="B1104" s="240" t="s">
        <v>19</v>
      </c>
      <c r="C1104" s="241" t="s">
        <v>20</v>
      </c>
      <c r="D1104" s="241" t="s">
        <v>21</v>
      </c>
      <c r="E1104" s="241" t="str">
        <f>CONCATENATE(SUM('Раздел 4'!F47:F47),"&lt;=",SUM('Раздел 4'!F45:F45))</f>
        <v>0&lt;=516</v>
      </c>
      <c r="F1104" s="225"/>
    </row>
    <row r="1105" spans="1:6" ht="38.25">
      <c r="A1105" s="238">
        <f>IF((SUM('Раздел 4'!G47:G47)&lt;=SUM('Раздел 4'!G45:G45)),"","Неверно!")</f>
      </c>
      <c r="B1105" s="240" t="s">
        <v>19</v>
      </c>
      <c r="C1105" s="241" t="s">
        <v>20</v>
      </c>
      <c r="D1105" s="241" t="s">
        <v>21</v>
      </c>
      <c r="E1105" s="241" t="str">
        <f>CONCATENATE(SUM('Раздел 4'!G47:G47),"&lt;=",SUM('Раздел 4'!G45:G45))</f>
        <v>0&lt;=0</v>
      </c>
      <c r="F1105" s="225"/>
    </row>
    <row r="1106" spans="1:6" ht="38.25">
      <c r="A1106" s="238">
        <f>IF((SUM('Раздел 4'!H47:H47)&lt;=SUM('Раздел 4'!H45:H45)),"","Неверно!")</f>
      </c>
      <c r="B1106" s="240" t="s">
        <v>19</v>
      </c>
      <c r="C1106" s="241" t="s">
        <v>20</v>
      </c>
      <c r="D1106" s="241" t="s">
        <v>21</v>
      </c>
      <c r="E1106" s="241" t="str">
        <f>CONCATENATE(SUM('Раздел 4'!H47:H47),"&lt;=",SUM('Раздел 4'!H45:H45))</f>
        <v>0&lt;=8</v>
      </c>
      <c r="F1106" s="225"/>
    </row>
    <row r="1107" spans="1:6" ht="38.25">
      <c r="A1107" s="238">
        <f>IF((SUM('Раздел 4'!I47:I47)&lt;=SUM('Раздел 4'!I45:I45)),"","Неверно!")</f>
      </c>
      <c r="B1107" s="240" t="s">
        <v>19</v>
      </c>
      <c r="C1107" s="241" t="s">
        <v>20</v>
      </c>
      <c r="D1107" s="241" t="s">
        <v>21</v>
      </c>
      <c r="E1107" s="241" t="str">
        <f>CONCATENATE(SUM('Раздел 4'!I47:I47),"&lt;=",SUM('Раздел 4'!I45:I45))</f>
        <v>0&lt;=0</v>
      </c>
      <c r="F1107" s="225"/>
    </row>
    <row r="1108" spans="1:6" ht="38.25">
      <c r="A1108" s="238">
        <f>IF((SUM('Раздел 4'!J47:J47)&lt;=SUM('Раздел 4'!J45:J45)),"","Неверно!")</f>
      </c>
      <c r="B1108" s="240" t="s">
        <v>19</v>
      </c>
      <c r="C1108" s="241" t="s">
        <v>20</v>
      </c>
      <c r="D1108" s="241" t="s">
        <v>21</v>
      </c>
      <c r="E1108" s="241" t="str">
        <f>CONCATENATE(SUM('Раздел 4'!J47:J47),"&lt;=",SUM('Раздел 4'!J45:J45))</f>
        <v>0&lt;=2</v>
      </c>
      <c r="F1108" s="225"/>
    </row>
    <row r="1109" spans="1:6" ht="38.25">
      <c r="A1109" s="238">
        <f>IF((SUM('Раздел 4'!K47:K47)&lt;=SUM('Раздел 4'!K45:K45)),"","Неверно!")</f>
      </c>
      <c r="B1109" s="240" t="s">
        <v>19</v>
      </c>
      <c r="C1109" s="241" t="s">
        <v>20</v>
      </c>
      <c r="D1109" s="241" t="s">
        <v>21</v>
      </c>
      <c r="E1109" s="241" t="str">
        <f>CONCATENATE(SUM('Раздел 4'!K47:K47),"&lt;=",SUM('Раздел 4'!K45:K45))</f>
        <v>0&lt;=0</v>
      </c>
      <c r="F1109" s="225"/>
    </row>
    <row r="1110" spans="1:6" ht="38.25">
      <c r="A1110" s="238">
        <f>IF((SUM('Раздел 4'!L47:L47)&lt;=SUM('Раздел 4'!L45:L45)),"","Неверно!")</f>
      </c>
      <c r="B1110" s="240" t="s">
        <v>19</v>
      </c>
      <c r="C1110" s="241" t="s">
        <v>20</v>
      </c>
      <c r="D1110" s="241" t="s">
        <v>21</v>
      </c>
      <c r="E1110" s="241" t="str">
        <f>CONCATENATE(SUM('Раздел 4'!L47:L47),"&lt;=",SUM('Раздел 4'!L45:L45))</f>
        <v>0&lt;=1</v>
      </c>
      <c r="F1110" s="225"/>
    </row>
    <row r="1111" spans="1:6" ht="38.25">
      <c r="A1111" s="238">
        <f>IF((SUM('Раздел 4'!M47:M47)&lt;=SUM('Раздел 4'!M45:M45)),"","Неверно!")</f>
      </c>
      <c r="B1111" s="240" t="s">
        <v>19</v>
      </c>
      <c r="C1111" s="241" t="s">
        <v>20</v>
      </c>
      <c r="D1111" s="241" t="s">
        <v>21</v>
      </c>
      <c r="E1111" s="241" t="str">
        <f>CONCATENATE(SUM('Раздел 4'!M47:M47),"&lt;=",SUM('Раздел 4'!M45:M45))</f>
        <v>0&lt;=0</v>
      </c>
      <c r="F1111" s="225"/>
    </row>
    <row r="1112" spans="1:6" ht="38.25">
      <c r="A1112" s="238">
        <f>IF((SUM('Раздел 4'!N47:N47)&lt;=SUM('Раздел 4'!N45:N45)),"","Неверно!")</f>
      </c>
      <c r="B1112" s="240" t="s">
        <v>19</v>
      </c>
      <c r="C1112" s="241" t="s">
        <v>20</v>
      </c>
      <c r="D1112" s="241" t="s">
        <v>21</v>
      </c>
      <c r="E1112" s="241" t="str">
        <f>CONCATENATE(SUM('Раздел 4'!N47:N47),"&lt;=",SUM('Раздел 4'!N45:N45))</f>
        <v>0&lt;=0</v>
      </c>
      <c r="F1112" s="225"/>
    </row>
    <row r="1113" spans="1:6" ht="38.25">
      <c r="A1113" s="238">
        <f>IF((SUM('Раздел 4'!O47:O47)&lt;=SUM('Раздел 4'!O45:O45)),"","Неверно!")</f>
      </c>
      <c r="B1113" s="240" t="s">
        <v>19</v>
      </c>
      <c r="C1113" s="241" t="s">
        <v>20</v>
      </c>
      <c r="D1113" s="241" t="s">
        <v>21</v>
      </c>
      <c r="E1113" s="241" t="str">
        <f>CONCATENATE(SUM('Раздел 4'!O47:O47),"&lt;=",SUM('Раздел 4'!O45:O45))</f>
        <v>0&lt;=0</v>
      </c>
      <c r="F1113" s="225"/>
    </row>
    <row r="1114" spans="1:6" ht="38.25">
      <c r="A1114" s="238">
        <f>IF((SUM('Раздел 4'!P47:P47)&lt;=SUM('Раздел 4'!P45:P45)),"","Неверно!")</f>
      </c>
      <c r="B1114" s="240" t="s">
        <v>19</v>
      </c>
      <c r="C1114" s="241" t="s">
        <v>20</v>
      </c>
      <c r="D1114" s="241" t="s">
        <v>21</v>
      </c>
      <c r="E1114" s="241" t="str">
        <f>CONCATENATE(SUM('Раздел 4'!P47:P47),"&lt;=",SUM('Раздел 4'!P45:P45))</f>
        <v>0&lt;=1</v>
      </c>
      <c r="F1114" s="225"/>
    </row>
    <row r="1115" spans="1:6" ht="38.25">
      <c r="A1115" s="238">
        <f>IF((SUM('Раздел 4'!Q47:Q47)&lt;=SUM('Раздел 4'!Q45:Q45)),"","Неверно!")</f>
      </c>
      <c r="B1115" s="240" t="s">
        <v>19</v>
      </c>
      <c r="C1115" s="241" t="s">
        <v>20</v>
      </c>
      <c r="D1115" s="241" t="s">
        <v>21</v>
      </c>
      <c r="E1115" s="241" t="str">
        <f>CONCATENATE(SUM('Раздел 4'!Q47:Q47),"&lt;=",SUM('Раздел 4'!Q45:Q45))</f>
        <v>0&lt;=12</v>
      </c>
      <c r="F1115" s="225"/>
    </row>
    <row r="1116" spans="1:6" ht="38.25">
      <c r="A1116" s="238">
        <f>IF((SUM('Раздел 4'!R47:R47)&lt;=SUM('Раздел 4'!R45:R45)),"","Неверно!")</f>
      </c>
      <c r="B1116" s="240" t="s">
        <v>19</v>
      </c>
      <c r="C1116" s="241" t="s">
        <v>20</v>
      </c>
      <c r="D1116" s="241" t="s">
        <v>21</v>
      </c>
      <c r="E1116" s="241" t="str">
        <f>CONCATENATE(SUM('Раздел 4'!R47:R47),"&lt;=",SUM('Раздел 4'!R45:R45))</f>
        <v>0&lt;=0</v>
      </c>
      <c r="F1116" s="225"/>
    </row>
    <row r="1117" spans="1:6" ht="38.25">
      <c r="A1117" s="238">
        <f>IF((SUM('Раздел 4'!S47:S47)&lt;=SUM('Раздел 4'!S45:S45)),"","Неверно!")</f>
      </c>
      <c r="B1117" s="240" t="s">
        <v>19</v>
      </c>
      <c r="C1117" s="241" t="s">
        <v>20</v>
      </c>
      <c r="D1117" s="241" t="s">
        <v>21</v>
      </c>
      <c r="E1117" s="241" t="str">
        <f>CONCATENATE(SUM('Раздел 4'!S47:S47),"&lt;=",SUM('Раздел 4'!S45:S45))</f>
        <v>0&lt;=4</v>
      </c>
      <c r="F1117" s="225"/>
    </row>
    <row r="1118" spans="1:6" ht="38.25">
      <c r="A1118" s="238">
        <f>IF((SUM('Раздел 4'!T47:T47)&lt;=SUM('Раздел 4'!T45:T45)),"","Неверно!")</f>
      </c>
      <c r="B1118" s="240" t="s">
        <v>19</v>
      </c>
      <c r="C1118" s="241" t="s">
        <v>20</v>
      </c>
      <c r="D1118" s="241" t="s">
        <v>21</v>
      </c>
      <c r="E1118" s="241" t="str">
        <f>CONCATENATE(SUM('Раздел 4'!T47:T47),"&lt;=",SUM('Раздел 4'!T45:T45))</f>
        <v>0&lt;=0</v>
      </c>
      <c r="F1118" s="225"/>
    </row>
    <row r="1119" spans="1:6" ht="38.25">
      <c r="A1119" s="238">
        <f>IF((SUM('Раздел 4'!U47:U47)&lt;=SUM('Раздел 4'!U45:U45)),"","Неверно!")</f>
      </c>
      <c r="B1119" s="240" t="s">
        <v>19</v>
      </c>
      <c r="C1119" s="241" t="s">
        <v>20</v>
      </c>
      <c r="D1119" s="241" t="s">
        <v>21</v>
      </c>
      <c r="E1119" s="241" t="str">
        <f>CONCATENATE(SUM('Раздел 4'!U47:U47),"&lt;=",SUM('Раздел 4'!U45:U45))</f>
        <v>0&lt;=38</v>
      </c>
      <c r="F1119" s="225"/>
    </row>
    <row r="1120" spans="1:6" ht="38.25">
      <c r="A1120" s="238">
        <f>IF((SUM('Раздел 4'!V47:V47)&lt;=SUM('Раздел 4'!V45:V45)),"","Неверно!")</f>
      </c>
      <c r="B1120" s="240" t="s">
        <v>19</v>
      </c>
      <c r="C1120" s="241" t="s">
        <v>20</v>
      </c>
      <c r="D1120" s="241" t="s">
        <v>21</v>
      </c>
      <c r="E1120" s="241" t="str">
        <f>CONCATENATE(SUM('Раздел 4'!V47:V47),"&lt;=",SUM('Раздел 4'!V45:V45))</f>
        <v>0&lt;=1</v>
      </c>
      <c r="F1120" s="225"/>
    </row>
    <row r="1121" spans="1:6" ht="38.25">
      <c r="A1121" s="238">
        <f>IF((SUM('Раздел 4'!W47:W47)&lt;=SUM('Раздел 4'!W45:W45)),"","Неверно!")</f>
      </c>
      <c r="B1121" s="240" t="s">
        <v>19</v>
      </c>
      <c r="C1121" s="241" t="s">
        <v>20</v>
      </c>
      <c r="D1121" s="241" t="s">
        <v>21</v>
      </c>
      <c r="E1121" s="241" t="str">
        <f>CONCATENATE(SUM('Раздел 4'!W47:W47),"&lt;=",SUM('Раздел 4'!W45:W45))</f>
        <v>0&lt;=43</v>
      </c>
      <c r="F1121" s="225"/>
    </row>
    <row r="1122" spans="1:6" ht="38.25">
      <c r="A1122" s="238">
        <f>IF((SUM('Раздел 4'!X47:X47)&lt;=SUM('Раздел 4'!X45:X45)),"","Неверно!")</f>
      </c>
      <c r="B1122" s="240" t="s">
        <v>19</v>
      </c>
      <c r="C1122" s="241" t="s">
        <v>20</v>
      </c>
      <c r="D1122" s="241" t="s">
        <v>21</v>
      </c>
      <c r="E1122" s="241" t="str">
        <f>CONCATENATE(SUM('Раздел 4'!X47:X47),"&lt;=",SUM('Раздел 4'!X45:X45))</f>
        <v>0&lt;=0</v>
      </c>
      <c r="F1122" s="225"/>
    </row>
    <row r="1123" spans="1:6" ht="38.25">
      <c r="A1123" s="238">
        <f>IF((SUM('Раздел 4'!Y47:Y47)&lt;=SUM('Раздел 4'!Y45:Y45)),"","Неверно!")</f>
      </c>
      <c r="B1123" s="240" t="s">
        <v>19</v>
      </c>
      <c r="C1123" s="241" t="s">
        <v>20</v>
      </c>
      <c r="D1123" s="241" t="s">
        <v>21</v>
      </c>
      <c r="E1123" s="241" t="str">
        <f>CONCATENATE(SUM('Раздел 4'!Y47:Y47),"&lt;=",SUM('Раздел 4'!Y45:Y45))</f>
        <v>0&lt;=0</v>
      </c>
      <c r="F1123" s="225"/>
    </row>
    <row r="1124" spans="1:6" ht="38.25">
      <c r="A1124" s="238">
        <f>IF((SUM('Раздел 4'!Z47:Z47)&lt;=SUM('Раздел 4'!Z45:Z45)),"","Неверно!")</f>
      </c>
      <c r="B1124" s="240" t="s">
        <v>19</v>
      </c>
      <c r="C1124" s="241" t="s">
        <v>20</v>
      </c>
      <c r="D1124" s="241" t="s">
        <v>21</v>
      </c>
      <c r="E1124" s="241" t="str">
        <f>CONCATENATE(SUM('Раздел 4'!Z47:Z47),"&lt;=",SUM('Раздел 4'!Z45:Z45))</f>
        <v>0&lt;=0</v>
      </c>
      <c r="F1124" s="225"/>
    </row>
    <row r="1125" spans="1:6" ht="38.25">
      <c r="A1125" s="238">
        <f>IF((SUM('Разделы 5, 6, 7, 8'!J33:J33)&lt;=SUM('Разделы 5, 6, 7, 8'!J27:J27)),"","Неверно!")</f>
      </c>
      <c r="B1125" s="240" t="s">
        <v>22</v>
      </c>
      <c r="C1125" s="241" t="s">
        <v>23</v>
      </c>
      <c r="D1125" s="241" t="s">
        <v>379</v>
      </c>
      <c r="E1125" s="241" t="str">
        <f>CONCATENATE(SUM('Разделы 5, 6, 7, 8'!J33:J33),"&lt;=",SUM('Разделы 5, 6, 7, 8'!J27:J27))</f>
        <v>0&lt;=145</v>
      </c>
      <c r="F1125" s="225"/>
    </row>
    <row r="1126" spans="1:6" ht="38.25">
      <c r="A1126" s="238">
        <f>IF((SUM('Разделы 5, 6, 7, 8'!K33:K33)&lt;=SUM('Разделы 5, 6, 7, 8'!K27:K27)),"","Неверно!")</f>
      </c>
      <c r="B1126" s="240" t="s">
        <v>22</v>
      </c>
      <c r="C1126" s="241" t="s">
        <v>23</v>
      </c>
      <c r="D1126" s="241" t="s">
        <v>379</v>
      </c>
      <c r="E1126" s="241" t="str">
        <f>CONCATENATE(SUM('Разделы 5, 6, 7, 8'!K33:K33),"&lt;=",SUM('Разделы 5, 6, 7, 8'!K27:K27))</f>
        <v>0&lt;=5</v>
      </c>
      <c r="F1126" s="225"/>
    </row>
    <row r="1127" spans="1:6" ht="38.25">
      <c r="A1127" s="238">
        <f>IF((SUM('Разделы 5, 6, 7, 8'!L33:L33)&lt;=SUM('Разделы 5, 6, 7, 8'!L27:L27)),"","Неверно!")</f>
      </c>
      <c r="B1127" s="240" t="s">
        <v>22</v>
      </c>
      <c r="C1127" s="241" t="s">
        <v>23</v>
      </c>
      <c r="D1127" s="241" t="s">
        <v>379</v>
      </c>
      <c r="E1127" s="241" t="str">
        <f>CONCATENATE(SUM('Разделы 5, 6, 7, 8'!L33:L33),"&lt;=",SUM('Разделы 5, 6, 7, 8'!L27:L27))</f>
        <v>0&lt;=4</v>
      </c>
      <c r="F1127" s="225"/>
    </row>
    <row r="1128" spans="1:6" ht="38.25">
      <c r="A1128" s="238">
        <f>IF((SUM('Разделы 5, 6, 7, 8'!M33:M33)&lt;=SUM('Разделы 5, 6, 7, 8'!M27:M27)),"","Неверно!")</f>
      </c>
      <c r="B1128" s="240" t="s">
        <v>22</v>
      </c>
      <c r="C1128" s="241" t="s">
        <v>23</v>
      </c>
      <c r="D1128" s="241" t="s">
        <v>379</v>
      </c>
      <c r="E1128" s="241" t="str">
        <f>CONCATENATE(SUM('Разделы 5, 6, 7, 8'!M33:M33),"&lt;=",SUM('Разделы 5, 6, 7, 8'!M27:M27))</f>
        <v>0&lt;=0</v>
      </c>
      <c r="F1128" s="225"/>
    </row>
    <row r="1129" spans="1:6" ht="38.25">
      <c r="A1129" s="238">
        <f>IF((SUM('Разделы 5, 6, 7, 8'!N33:N33)&lt;=SUM('Разделы 5, 6, 7, 8'!N27:N27)),"","Неверно!")</f>
      </c>
      <c r="B1129" s="240" t="s">
        <v>22</v>
      </c>
      <c r="C1129" s="241" t="s">
        <v>23</v>
      </c>
      <c r="D1129" s="241" t="s">
        <v>379</v>
      </c>
      <c r="E1129" s="241" t="str">
        <f>CONCATENATE(SUM('Разделы 5, 6, 7, 8'!N33:N33),"&lt;=",SUM('Разделы 5, 6, 7, 8'!N27:N27))</f>
        <v>0&lt;=3</v>
      </c>
      <c r="F1129" s="225"/>
    </row>
    <row r="1130" spans="1:6" ht="38.25">
      <c r="A1130" s="238">
        <f>IF((SUM('Разделы 5, 6, 7, 8'!O33:O33)&lt;=SUM('Разделы 5, 6, 7, 8'!O27:O27)),"","Неверно!")</f>
      </c>
      <c r="B1130" s="240" t="s">
        <v>22</v>
      </c>
      <c r="C1130" s="241" t="s">
        <v>23</v>
      </c>
      <c r="D1130" s="241" t="s">
        <v>379</v>
      </c>
      <c r="E1130" s="241" t="str">
        <f>CONCATENATE(SUM('Разделы 5, 6, 7, 8'!O33:O33),"&lt;=",SUM('Разделы 5, 6, 7, 8'!O27:O27))</f>
        <v>0&lt;=1</v>
      </c>
      <c r="F1130" s="225"/>
    </row>
    <row r="1131" spans="1:6" ht="38.25">
      <c r="A1131" s="238">
        <f>IF((SUM('Разделы 5, 6, 7, 8'!P33:P33)&lt;=SUM('Разделы 5, 6, 7, 8'!P27:P27)),"","Неверно!")</f>
      </c>
      <c r="B1131" s="240" t="s">
        <v>22</v>
      </c>
      <c r="C1131" s="241" t="s">
        <v>23</v>
      </c>
      <c r="D1131" s="241" t="s">
        <v>379</v>
      </c>
      <c r="E1131" s="241" t="str">
        <f>CONCATENATE(SUM('Разделы 5, 6, 7, 8'!P33:P33),"&lt;=",SUM('Разделы 5, 6, 7, 8'!P27:P27))</f>
        <v>0&lt;=0</v>
      </c>
      <c r="F1131" s="225"/>
    </row>
    <row r="1132" spans="1:6" ht="38.25">
      <c r="A1132" s="238">
        <f>IF((SUM('Разделы 5, 6, 7, 8'!Q33:Q33)&lt;=SUM('Разделы 5, 6, 7, 8'!Q27:Q27)),"","Неверно!")</f>
      </c>
      <c r="B1132" s="240" t="s">
        <v>22</v>
      </c>
      <c r="C1132" s="241" t="s">
        <v>23</v>
      </c>
      <c r="D1132" s="241" t="s">
        <v>379</v>
      </c>
      <c r="E1132" s="241" t="str">
        <f>CONCATENATE(SUM('Разделы 5, 6, 7, 8'!Q33:Q33),"&lt;=",SUM('Разделы 5, 6, 7, 8'!Q27:Q27))</f>
        <v>0&lt;=0</v>
      </c>
      <c r="F1132" s="225"/>
    </row>
    <row r="1133" spans="1:6" ht="38.25">
      <c r="A1133" s="238">
        <f>IF((SUM('Разделы 5, 6, 7, 8'!R33:R33)&lt;=SUM('Разделы 5, 6, 7, 8'!R27:R27)),"","Неверно!")</f>
      </c>
      <c r="B1133" s="240" t="s">
        <v>22</v>
      </c>
      <c r="C1133" s="241" t="s">
        <v>23</v>
      </c>
      <c r="D1133" s="241" t="s">
        <v>379</v>
      </c>
      <c r="E1133" s="241" t="str">
        <f>CONCATENATE(SUM('Разделы 5, 6, 7, 8'!R33:R33),"&lt;=",SUM('Разделы 5, 6, 7, 8'!R27:R27))</f>
        <v>0&lt;=0</v>
      </c>
      <c r="F1133" s="225"/>
    </row>
    <row r="1134" spans="1:6" ht="38.25">
      <c r="A1134" s="238">
        <f>IF((SUM('Разделы 5, 6, 7, 8'!S33:S33)&lt;=SUM('Разделы 5, 6, 7, 8'!S27:S27)),"","Неверно!")</f>
      </c>
      <c r="B1134" s="240" t="s">
        <v>22</v>
      </c>
      <c r="C1134" s="241" t="s">
        <v>23</v>
      </c>
      <c r="D1134" s="241" t="s">
        <v>379</v>
      </c>
      <c r="E1134" s="241" t="str">
        <f>CONCATENATE(SUM('Разделы 5, 6, 7, 8'!S33:S33),"&lt;=",SUM('Разделы 5, 6, 7, 8'!S27:S27))</f>
        <v>0&lt;=0</v>
      </c>
      <c r="F1134" s="225"/>
    </row>
    <row r="1135" spans="1:6" ht="38.25">
      <c r="A1135" s="238">
        <f>IF((SUM('Разделы 1, 2, 3'!L10:L10)&gt;=SUM('Разделы 1, 2, 3'!K10:K10)),"","Неверно!")</f>
      </c>
      <c r="B1135" s="240" t="s">
        <v>24</v>
      </c>
      <c r="C1135" s="241" t="s">
        <v>25</v>
      </c>
      <c r="D1135" s="241" t="s">
        <v>394</v>
      </c>
      <c r="E1135" s="241" t="str">
        <f>CONCATENATE(SUM('Разделы 1, 2, 3'!L10:L10),"&gt;=",SUM('Разделы 1, 2, 3'!K10:K10))</f>
        <v>0&gt;=0</v>
      </c>
      <c r="F1135" s="225"/>
    </row>
    <row r="1136" spans="1:6" ht="38.25">
      <c r="A1136" s="238">
        <f>IF((SUM('Разделы 1, 2, 3'!L11:L11)&gt;=SUM('Разделы 1, 2, 3'!K11:K11)),"","Неверно!")</f>
      </c>
      <c r="B1136" s="240" t="s">
        <v>24</v>
      </c>
      <c r="C1136" s="241" t="s">
        <v>25</v>
      </c>
      <c r="D1136" s="241" t="s">
        <v>394</v>
      </c>
      <c r="E1136" s="241" t="str">
        <f>CONCATENATE(SUM('Разделы 1, 2, 3'!L11:L11),"&gt;=",SUM('Разделы 1, 2, 3'!K11:K11))</f>
        <v>18&gt;=18</v>
      </c>
      <c r="F1136" s="225"/>
    </row>
    <row r="1137" spans="1:6" ht="38.25">
      <c r="A1137" s="238">
        <f>IF((SUM('Разделы 1, 2, 3'!L12:L12)&gt;=SUM('Разделы 1, 2, 3'!K12:K12)),"","Неверно!")</f>
      </c>
      <c r="B1137" s="240" t="s">
        <v>24</v>
      </c>
      <c r="C1137" s="241" t="s">
        <v>25</v>
      </c>
      <c r="D1137" s="241" t="s">
        <v>394</v>
      </c>
      <c r="E1137" s="241" t="str">
        <f>CONCATENATE(SUM('Разделы 1, 2, 3'!L12:L12),"&gt;=",SUM('Разделы 1, 2, 3'!K12:K12))</f>
        <v>66&gt;=66</v>
      </c>
      <c r="F1137" s="225"/>
    </row>
    <row r="1138" spans="1:6" ht="38.25">
      <c r="A1138" s="238">
        <f>IF((SUM('Разделы 1, 2, 3'!L13:L13)&gt;=SUM('Разделы 1, 2, 3'!K13:K13)),"","Неверно!")</f>
      </c>
      <c r="B1138" s="240" t="s">
        <v>24</v>
      </c>
      <c r="C1138" s="241" t="s">
        <v>25</v>
      </c>
      <c r="D1138" s="241" t="s">
        <v>394</v>
      </c>
      <c r="E1138" s="241" t="str">
        <f>CONCATENATE(SUM('Разделы 1, 2, 3'!L13:L13),"&gt;=",SUM('Разделы 1, 2, 3'!K13:K13))</f>
        <v>154&gt;=141</v>
      </c>
      <c r="F1138" s="225"/>
    </row>
    <row r="1139" spans="1:6" ht="38.25">
      <c r="A1139" s="238">
        <f>IF((SUM('Разделы 1, 2, 3'!L9:L9)&gt;=SUM('Разделы 1, 2, 3'!K9:K9)),"","Неверно!")</f>
      </c>
      <c r="B1139" s="240" t="s">
        <v>24</v>
      </c>
      <c r="C1139" s="241" t="s">
        <v>25</v>
      </c>
      <c r="D1139" s="241" t="s">
        <v>394</v>
      </c>
      <c r="E1139" s="241" t="str">
        <f>CONCATENATE(SUM('Разделы 1, 2, 3'!L9:L9),"&gt;=",SUM('Разделы 1, 2, 3'!K9:K9))</f>
        <v>70&gt;=57</v>
      </c>
      <c r="F1139" s="225"/>
    </row>
    <row r="1140" spans="1:6" ht="114.75">
      <c r="A1140" s="238">
        <f>IF((SUM('Разделы 5, 6, 7, 8'!E10:E10)=SUM('Разделы 5, 6, 7, 8'!K9:K9)+SUM('Разделы 5, 6, 7, 8'!P9:P9)+SUM('Разделы 5, 6, 7, 8'!K27:K27)+SUM('Разделы 5, 6, 7, 8'!P27:P27)),"","Неверно!")</f>
      </c>
      <c r="B1140" s="240" t="s">
        <v>26</v>
      </c>
      <c r="C1140" s="241" t="s">
        <v>27</v>
      </c>
      <c r="D1140" s="241" t="s">
        <v>411</v>
      </c>
      <c r="E1140" s="241" t="str">
        <f>CONCATENATE(SUM('Разделы 5, 6, 7, 8'!E10:E10),"=",SUM('Разделы 5, 6, 7, 8'!K9:K9),"+",SUM('Разделы 5, 6, 7, 8'!P9:P9),"+",SUM('Разделы 5, 6, 7, 8'!K27:K27),"+",SUM('Разделы 5, 6, 7, 8'!P27:P27))</f>
        <v>7=2+0+5+0</v>
      </c>
      <c r="F1140" s="225"/>
    </row>
    <row r="1141" spans="1:6" ht="38.25">
      <c r="A1141" s="238">
        <f>IF((SUM('Разделы 1, 2, 3'!C23:C23)&gt;=SUM('Разделы 1, 2, 3'!I13:I13)),"","Неверно!")</f>
      </c>
      <c r="B1141" s="240" t="s">
        <v>28</v>
      </c>
      <c r="C1141" s="241" t="s">
        <v>29</v>
      </c>
      <c r="D1141" s="241" t="s">
        <v>390</v>
      </c>
      <c r="E1141" s="241" t="str">
        <f>CONCATENATE(SUM('Разделы 1, 2, 3'!C23:C23),"&gt;=",SUM('Разделы 1, 2, 3'!I13:I13))</f>
        <v>1469&gt;=1300</v>
      </c>
      <c r="F1141" s="225"/>
    </row>
    <row r="1142" spans="1:6" ht="38.25">
      <c r="A1142" s="238">
        <f>IF((SUM('Разделы 5, 6, 7, 8'!J13:J13)&lt;=SUM('Разделы 5, 6, 7, 8'!J9:J9)),"","Неверно!")</f>
      </c>
      <c r="B1142" s="240" t="s">
        <v>30</v>
      </c>
      <c r="C1142" s="241" t="s">
        <v>31</v>
      </c>
      <c r="D1142" s="241" t="s">
        <v>32</v>
      </c>
      <c r="E1142" s="241" t="str">
        <f>CONCATENATE(SUM('Разделы 5, 6, 7, 8'!J13:J13),"&lt;=",SUM('Разделы 5, 6, 7, 8'!J9:J9))</f>
        <v>2&lt;=52</v>
      </c>
      <c r="F1142" s="225"/>
    </row>
    <row r="1143" spans="1:6" ht="38.25">
      <c r="A1143" s="238">
        <f>IF((SUM('Разделы 5, 6, 7, 8'!K13:K13)&lt;=SUM('Разделы 5, 6, 7, 8'!K9:K9)),"","Неверно!")</f>
      </c>
      <c r="B1143" s="240" t="s">
        <v>30</v>
      </c>
      <c r="C1143" s="241" t="s">
        <v>31</v>
      </c>
      <c r="D1143" s="241" t="s">
        <v>32</v>
      </c>
      <c r="E1143" s="241" t="str">
        <f>CONCATENATE(SUM('Разделы 5, 6, 7, 8'!K13:K13),"&lt;=",SUM('Разделы 5, 6, 7, 8'!K9:K9))</f>
        <v>0&lt;=2</v>
      </c>
      <c r="F1143" s="225"/>
    </row>
    <row r="1144" spans="1:6" ht="38.25">
      <c r="A1144" s="238">
        <f>IF((SUM('Разделы 5, 6, 7, 8'!L13:L13)&lt;=SUM('Разделы 5, 6, 7, 8'!L9:L9)),"","Неверно!")</f>
      </c>
      <c r="B1144" s="240" t="s">
        <v>30</v>
      </c>
      <c r="C1144" s="241" t="s">
        <v>31</v>
      </c>
      <c r="D1144" s="241" t="s">
        <v>32</v>
      </c>
      <c r="E1144" s="241" t="str">
        <f>CONCATENATE(SUM('Разделы 5, 6, 7, 8'!L13:L13),"&lt;=",SUM('Разделы 5, 6, 7, 8'!L9:L9))</f>
        <v>0&lt;=1</v>
      </c>
      <c r="F1144" s="225"/>
    </row>
    <row r="1145" spans="1:6" ht="38.25">
      <c r="A1145" s="238">
        <f>IF((SUM('Разделы 5, 6, 7, 8'!M13:M13)&lt;=SUM('Разделы 5, 6, 7, 8'!M9:M9)),"","Неверно!")</f>
      </c>
      <c r="B1145" s="240" t="s">
        <v>30</v>
      </c>
      <c r="C1145" s="241" t="s">
        <v>31</v>
      </c>
      <c r="D1145" s="241" t="s">
        <v>32</v>
      </c>
      <c r="E1145" s="241" t="str">
        <f>CONCATENATE(SUM('Разделы 5, 6, 7, 8'!M13:M13),"&lt;=",SUM('Разделы 5, 6, 7, 8'!M9:M9))</f>
        <v>0&lt;=0</v>
      </c>
      <c r="F1145" s="225"/>
    </row>
    <row r="1146" spans="1:6" ht="38.25">
      <c r="A1146" s="238">
        <f>IF((SUM('Разделы 5, 6, 7, 8'!N13:N13)&lt;=SUM('Разделы 5, 6, 7, 8'!N9:N9)),"","Неверно!")</f>
      </c>
      <c r="B1146" s="240" t="s">
        <v>30</v>
      </c>
      <c r="C1146" s="241" t="s">
        <v>31</v>
      </c>
      <c r="D1146" s="241" t="s">
        <v>32</v>
      </c>
      <c r="E1146" s="241" t="str">
        <f>CONCATENATE(SUM('Разделы 5, 6, 7, 8'!N13:N13),"&lt;=",SUM('Разделы 5, 6, 7, 8'!N9:N9))</f>
        <v>0&lt;=0</v>
      </c>
      <c r="F1146" s="225"/>
    </row>
    <row r="1147" spans="1:6" ht="38.25">
      <c r="A1147" s="238">
        <f>IF((SUM('Разделы 5, 6, 7, 8'!O13:O13)&lt;=SUM('Разделы 5, 6, 7, 8'!O9:O9)),"","Неверно!")</f>
      </c>
      <c r="B1147" s="240" t="s">
        <v>30</v>
      </c>
      <c r="C1147" s="241" t="s">
        <v>31</v>
      </c>
      <c r="D1147" s="241" t="s">
        <v>32</v>
      </c>
      <c r="E1147" s="241" t="str">
        <f>CONCATENATE(SUM('Разделы 5, 6, 7, 8'!O13:O13),"&lt;=",SUM('Разделы 5, 6, 7, 8'!O9:O9))</f>
        <v>1&lt;=5</v>
      </c>
      <c r="F1147" s="225"/>
    </row>
    <row r="1148" spans="1:6" ht="38.25">
      <c r="A1148" s="238">
        <f>IF((SUM('Разделы 5, 6, 7, 8'!P13:P13)&lt;=SUM('Разделы 5, 6, 7, 8'!P9:P9)),"","Неверно!")</f>
      </c>
      <c r="B1148" s="240" t="s">
        <v>30</v>
      </c>
      <c r="C1148" s="241" t="s">
        <v>31</v>
      </c>
      <c r="D1148" s="241" t="s">
        <v>32</v>
      </c>
      <c r="E1148" s="241" t="str">
        <f>CONCATENATE(SUM('Разделы 5, 6, 7, 8'!P13:P13),"&lt;=",SUM('Разделы 5, 6, 7, 8'!P9:P9))</f>
        <v>0&lt;=0</v>
      </c>
      <c r="F1148" s="225"/>
    </row>
    <row r="1149" spans="1:6" ht="38.25">
      <c r="A1149" s="238">
        <f>IF((SUM('Разделы 5, 6, 7, 8'!Q13:Q13)&lt;=SUM('Разделы 5, 6, 7, 8'!Q9:Q9)),"","Неверно!")</f>
      </c>
      <c r="B1149" s="240" t="s">
        <v>30</v>
      </c>
      <c r="C1149" s="241" t="s">
        <v>31</v>
      </c>
      <c r="D1149" s="241" t="s">
        <v>32</v>
      </c>
      <c r="E1149" s="241" t="str">
        <f>CONCATENATE(SUM('Разделы 5, 6, 7, 8'!Q13:Q13),"&lt;=",SUM('Разделы 5, 6, 7, 8'!Q9:Q9))</f>
        <v>0&lt;=0</v>
      </c>
      <c r="F1149" s="225"/>
    </row>
    <row r="1150" spans="1:6" ht="38.25">
      <c r="A1150" s="238">
        <f>IF((SUM('Разделы 5, 6, 7, 8'!R13:R13)&lt;=SUM('Разделы 5, 6, 7, 8'!R9:R9)),"","Неверно!")</f>
      </c>
      <c r="B1150" s="240" t="s">
        <v>30</v>
      </c>
      <c r="C1150" s="241" t="s">
        <v>31</v>
      </c>
      <c r="D1150" s="241" t="s">
        <v>32</v>
      </c>
      <c r="E1150" s="241" t="str">
        <f>CONCATENATE(SUM('Разделы 5, 6, 7, 8'!R13:R13),"&lt;=",SUM('Разделы 5, 6, 7, 8'!R9:R9))</f>
        <v>0&lt;=0</v>
      </c>
      <c r="F1150" s="225"/>
    </row>
    <row r="1151" spans="1:6" ht="38.25">
      <c r="A1151" s="238">
        <f>IF((SUM('Разделы 5, 6, 7, 8'!S13:S13)&lt;=SUM('Разделы 5, 6, 7, 8'!S9:S9)),"","Неверно!")</f>
      </c>
      <c r="B1151" s="240" t="s">
        <v>30</v>
      </c>
      <c r="C1151" s="241" t="s">
        <v>31</v>
      </c>
      <c r="D1151" s="241" t="s">
        <v>32</v>
      </c>
      <c r="E1151" s="241" t="str">
        <f>CONCATENATE(SUM('Разделы 5, 6, 7, 8'!S13:S13),"&lt;=",SUM('Разделы 5, 6, 7, 8'!S9:S9))</f>
        <v>0&lt;=0</v>
      </c>
      <c r="F1151" s="225"/>
    </row>
    <row r="1152" spans="1:6" ht="38.25">
      <c r="A1152" s="238">
        <f>IF((SUM('Разделы 5, 6, 7, 8'!E25:E28)&lt;=SUM('Раздел 4'!AF45:AF45)),"","Неверно!")</f>
      </c>
      <c r="B1152" s="240" t="s">
        <v>33</v>
      </c>
      <c r="C1152" s="241" t="s">
        <v>34</v>
      </c>
      <c r="D1152" s="241" t="s">
        <v>35</v>
      </c>
      <c r="E1152" s="241" t="str">
        <f>CONCATENATE(SUM('Разделы 5, 6, 7, 8'!E25:E28),"&lt;=",SUM('Раздел 4'!AF45:AF45))</f>
        <v>0&lt;=1</v>
      </c>
      <c r="F1152" s="225"/>
    </row>
    <row r="1153" spans="1:6" ht="63.75">
      <c r="A1153" s="238">
        <f>IF((SUM('Разделы 5, 6, 7, 8'!E10:E10)+SUM('Разделы 5, 6, 7, 8'!E14:E15)&lt;=SUM('Раздел 4'!AI45:AI45)),"","Неверно!")</f>
      </c>
      <c r="B1153" s="240" t="s">
        <v>36</v>
      </c>
      <c r="C1153" s="241" t="s">
        <v>37</v>
      </c>
      <c r="D1153" s="241" t="s">
        <v>38</v>
      </c>
      <c r="E1153" s="241" t="str">
        <f>CONCATENATE(SUM('Разделы 5, 6, 7, 8'!E10:E10),"+",SUM('Разделы 5, 6, 7, 8'!E14:E15),"&lt;=",SUM('Раздел 4'!AI45:AI45))</f>
        <v>7+88&lt;=99</v>
      </c>
      <c r="F1153" s="225"/>
    </row>
    <row r="1154" spans="1:6" ht="38.25">
      <c r="A1154" s="238">
        <f>IF((SUM('Раздел 4'!AA50:AA50)&lt;=SUM('Раздел 4'!AA45:AA45)),"","Неверно!")</f>
      </c>
      <c r="B1154" s="240" t="s">
        <v>39</v>
      </c>
      <c r="C1154" s="241" t="s">
        <v>40</v>
      </c>
      <c r="D1154" s="241" t="s">
        <v>41</v>
      </c>
      <c r="E1154" s="241" t="str">
        <f>CONCATENATE(SUM('Раздел 4'!AA50:AA50),"&lt;=",SUM('Раздел 4'!AA45:AA45))</f>
        <v>0&lt;=0</v>
      </c>
      <c r="F1154" s="225"/>
    </row>
    <row r="1155" spans="1:6" ht="38.25">
      <c r="A1155" s="238">
        <f>IF((SUM('Раздел 4'!AB50:AB50)&lt;=SUM('Раздел 4'!AB45:AB45)),"","Неверно!")</f>
      </c>
      <c r="B1155" s="240" t="s">
        <v>39</v>
      </c>
      <c r="C1155" s="241" t="s">
        <v>40</v>
      </c>
      <c r="D1155" s="241" t="s">
        <v>41</v>
      </c>
      <c r="E1155" s="241" t="str">
        <f>CONCATENATE(SUM('Раздел 4'!AB50:AB50),"&lt;=",SUM('Раздел 4'!AB45:AB45))</f>
        <v>0&lt;=0</v>
      </c>
      <c r="F1155" s="225"/>
    </row>
    <row r="1156" spans="1:6" ht="38.25">
      <c r="A1156" s="238">
        <f>IF((SUM('Раздел 4'!AC50:AC50)&lt;=SUM('Раздел 4'!AC45:AC45)),"","Неверно!")</f>
      </c>
      <c r="B1156" s="240" t="s">
        <v>39</v>
      </c>
      <c r="C1156" s="241" t="s">
        <v>40</v>
      </c>
      <c r="D1156" s="241" t="s">
        <v>41</v>
      </c>
      <c r="E1156" s="241" t="str">
        <f>CONCATENATE(SUM('Раздел 4'!AC50:AC50),"&lt;=",SUM('Раздел 4'!AC45:AC45))</f>
        <v>0&lt;=0</v>
      </c>
      <c r="F1156" s="225"/>
    </row>
    <row r="1157" spans="1:6" ht="38.25">
      <c r="A1157" s="238">
        <f>IF((SUM('Раздел 4'!AD50:AD50)&lt;=SUM('Раздел 4'!AD45:AD45)),"","Неверно!")</f>
      </c>
      <c r="B1157" s="240" t="s">
        <v>39</v>
      </c>
      <c r="C1157" s="241" t="s">
        <v>40</v>
      </c>
      <c r="D1157" s="241" t="s">
        <v>41</v>
      </c>
      <c r="E1157" s="241" t="str">
        <f>CONCATENATE(SUM('Раздел 4'!AD50:AD50),"&lt;=",SUM('Раздел 4'!AD45:AD45))</f>
        <v>0&lt;=0</v>
      </c>
      <c r="F1157" s="225"/>
    </row>
    <row r="1158" spans="1:6" ht="38.25">
      <c r="A1158" s="238">
        <f>IF((SUM('Раздел 4'!AE50:AE50)&lt;=SUM('Раздел 4'!AE45:AE45)),"","Неверно!")</f>
      </c>
      <c r="B1158" s="240" t="s">
        <v>39</v>
      </c>
      <c r="C1158" s="241" t="s">
        <v>40</v>
      </c>
      <c r="D1158" s="241" t="s">
        <v>41</v>
      </c>
      <c r="E1158" s="241" t="str">
        <f>CONCATENATE(SUM('Раздел 4'!AE50:AE50),"&lt;=",SUM('Раздел 4'!AE45:AE45))</f>
        <v>0&lt;=1</v>
      </c>
      <c r="F1158" s="225"/>
    </row>
    <row r="1159" spans="1:6" ht="38.25">
      <c r="A1159" s="238">
        <f>IF((SUM('Раздел 4'!AF50:AF50)&lt;=SUM('Раздел 4'!AF45:AF45)),"","Неверно!")</f>
      </c>
      <c r="B1159" s="240" t="s">
        <v>39</v>
      </c>
      <c r="C1159" s="241" t="s">
        <v>40</v>
      </c>
      <c r="D1159" s="241" t="s">
        <v>41</v>
      </c>
      <c r="E1159" s="241" t="str">
        <f>CONCATENATE(SUM('Раздел 4'!AF50:AF50),"&lt;=",SUM('Раздел 4'!AF45:AF45))</f>
        <v>0&lt;=1</v>
      </c>
      <c r="F1159" s="225"/>
    </row>
    <row r="1160" spans="1:6" ht="38.25">
      <c r="A1160" s="238">
        <f>IF((SUM('Раздел 4'!AG50:AG50)&lt;=SUM('Раздел 4'!AG45:AG45)),"","Неверно!")</f>
      </c>
      <c r="B1160" s="240" t="s">
        <v>39</v>
      </c>
      <c r="C1160" s="241" t="s">
        <v>40</v>
      </c>
      <c r="D1160" s="241" t="s">
        <v>41</v>
      </c>
      <c r="E1160" s="241" t="str">
        <f>CONCATENATE(SUM('Раздел 4'!AG50:AG50),"&lt;=",SUM('Раздел 4'!AG45:AG45))</f>
        <v>0&lt;=3</v>
      </c>
      <c r="F1160" s="225"/>
    </row>
    <row r="1161" spans="1:6" ht="38.25">
      <c r="A1161" s="238">
        <f>IF((SUM('Раздел 4'!AH50:AH50)&lt;=SUM('Раздел 4'!AH45:AH45)),"","Неверно!")</f>
      </c>
      <c r="B1161" s="240" t="s">
        <v>39</v>
      </c>
      <c r="C1161" s="241" t="s">
        <v>40</v>
      </c>
      <c r="D1161" s="241" t="s">
        <v>41</v>
      </c>
      <c r="E1161" s="241" t="str">
        <f>CONCATENATE(SUM('Раздел 4'!AH50:AH50),"&lt;=",SUM('Раздел 4'!AH45:AH45))</f>
        <v>0&lt;=15</v>
      </c>
      <c r="F1161" s="225"/>
    </row>
    <row r="1162" spans="1:6" ht="38.25">
      <c r="A1162" s="238">
        <f>IF((SUM('Раздел 4'!AI50:AI50)&lt;=SUM('Раздел 4'!AI45:AI45)),"","Неверно!")</f>
      </c>
      <c r="B1162" s="240" t="s">
        <v>39</v>
      </c>
      <c r="C1162" s="241" t="s">
        <v>40</v>
      </c>
      <c r="D1162" s="241" t="s">
        <v>41</v>
      </c>
      <c r="E1162" s="241" t="str">
        <f>CONCATENATE(SUM('Раздел 4'!AI50:AI50),"&lt;=",SUM('Раздел 4'!AI45:AI45))</f>
        <v>0&lt;=99</v>
      </c>
      <c r="F1162" s="225"/>
    </row>
    <row r="1163" spans="1:6" ht="38.25">
      <c r="A1163" s="238">
        <f>IF((SUM('Раздел 4'!AJ50:AJ50)&lt;=SUM('Раздел 4'!AJ45:AJ45)),"","Неверно!")</f>
      </c>
      <c r="B1163" s="240" t="s">
        <v>39</v>
      </c>
      <c r="C1163" s="241" t="s">
        <v>40</v>
      </c>
      <c r="D1163" s="241" t="s">
        <v>41</v>
      </c>
      <c r="E1163" s="241" t="str">
        <f>CONCATENATE(SUM('Раздел 4'!AJ50:AJ50),"&lt;=",SUM('Раздел 4'!AJ45:AJ45))</f>
        <v>1&lt;=52</v>
      </c>
      <c r="F1163" s="225"/>
    </row>
    <row r="1164" spans="1:6" ht="38.25">
      <c r="A1164" s="238">
        <f>IF((SUM('Раздел 4'!AK50:AK50)&lt;=SUM('Раздел 4'!AK45:AK45)),"","Неверно!")</f>
      </c>
      <c r="B1164" s="240" t="s">
        <v>39</v>
      </c>
      <c r="C1164" s="241" t="s">
        <v>40</v>
      </c>
      <c r="D1164" s="241" t="s">
        <v>41</v>
      </c>
      <c r="E1164" s="241" t="str">
        <f>CONCATENATE(SUM('Раздел 4'!AK50:AK50),"&lt;=",SUM('Раздел 4'!AK45:AK45))</f>
        <v>0&lt;=1</v>
      </c>
      <c r="F1164" s="225"/>
    </row>
    <row r="1165" spans="1:6" ht="38.25">
      <c r="A1165" s="238">
        <f>IF((SUM('Раздел 4'!AL50:AL50)&lt;=SUM('Раздел 4'!AL45:AL45)),"","Неверно!")</f>
      </c>
      <c r="B1165" s="240" t="s">
        <v>39</v>
      </c>
      <c r="C1165" s="241" t="s">
        <v>40</v>
      </c>
      <c r="D1165" s="241" t="s">
        <v>41</v>
      </c>
      <c r="E1165" s="241" t="str">
        <f>CONCATENATE(SUM('Раздел 4'!AL50:AL50),"&lt;=",SUM('Раздел 4'!AL45:AL45))</f>
        <v>10&lt;=433</v>
      </c>
      <c r="F1165" s="225"/>
    </row>
    <row r="1166" spans="1:6" ht="38.25">
      <c r="A1166" s="238">
        <f>IF((SUM('Раздел 4'!AM50:AM50)&lt;=SUM('Раздел 4'!AM45:AM45)),"","Неверно!")</f>
      </c>
      <c r="B1166" s="240" t="s">
        <v>39</v>
      </c>
      <c r="C1166" s="241" t="s">
        <v>40</v>
      </c>
      <c r="D1166" s="241" t="s">
        <v>41</v>
      </c>
      <c r="E1166" s="241" t="str">
        <f>CONCATENATE(SUM('Раздел 4'!AM50:AM50),"&lt;=",SUM('Раздел 4'!AM45:AM45))</f>
        <v>0&lt;=810</v>
      </c>
      <c r="F1166" s="225"/>
    </row>
    <row r="1167" spans="1:6" ht="38.25">
      <c r="A1167" s="238">
        <f>IF((SUM('Раздел 4'!AN50:AN50)&lt;=SUM('Раздел 4'!AN45:AN45)),"","Неверно!")</f>
      </c>
      <c r="B1167" s="240" t="s">
        <v>39</v>
      </c>
      <c r="C1167" s="241" t="s">
        <v>40</v>
      </c>
      <c r="D1167" s="241" t="s">
        <v>41</v>
      </c>
      <c r="E1167" s="241" t="str">
        <f>CONCATENATE(SUM('Раздел 4'!AN50:AN50),"&lt;=",SUM('Раздел 4'!AN45:AN45))</f>
        <v>12&lt;=1469</v>
      </c>
      <c r="F1167" s="225"/>
    </row>
    <row r="1168" spans="1:6" ht="38.25">
      <c r="A1168" s="238">
        <f>IF((SUM('Раздел 4'!AO50:AO50)&lt;=SUM('Раздел 4'!AO45:AO45)),"","Неверно!")</f>
      </c>
      <c r="B1168" s="240" t="s">
        <v>39</v>
      </c>
      <c r="C1168" s="241" t="s">
        <v>40</v>
      </c>
      <c r="D1168" s="241" t="s">
        <v>41</v>
      </c>
      <c r="E1168" s="241" t="str">
        <f>CONCATENATE(SUM('Раздел 4'!AO50:AO50),"&lt;=",SUM('Раздел 4'!AO45:AO45))</f>
        <v>0&lt;=1</v>
      </c>
      <c r="F1168" s="225"/>
    </row>
    <row r="1169" spans="1:6" ht="38.25">
      <c r="A1169" s="238">
        <f>IF((SUM('Раздел 4'!AP50:AP50)&lt;=SUM('Раздел 4'!AP45:AP45)),"","Неверно!")</f>
      </c>
      <c r="B1169" s="240" t="s">
        <v>39</v>
      </c>
      <c r="C1169" s="241" t="s">
        <v>40</v>
      </c>
      <c r="D1169" s="241" t="s">
        <v>41</v>
      </c>
      <c r="E1169" s="241" t="str">
        <f>CONCATENATE(SUM('Раздел 4'!AP50:AP50),"&lt;=",SUM('Раздел 4'!AP45:AP45))</f>
        <v>0&lt;=18</v>
      </c>
      <c r="F1169" s="225"/>
    </row>
    <row r="1170" spans="1:6" ht="38.25">
      <c r="A1170" s="238">
        <f>IF((SUM('Раздел 4'!AQ50:AQ50)&lt;=SUM('Раздел 4'!AQ45:AQ45)),"","Неверно!")</f>
      </c>
      <c r="B1170" s="240" t="s">
        <v>39</v>
      </c>
      <c r="C1170" s="241" t="s">
        <v>40</v>
      </c>
      <c r="D1170" s="241" t="s">
        <v>41</v>
      </c>
      <c r="E1170" s="241" t="str">
        <f>CONCATENATE(SUM('Раздел 4'!AQ50:AQ50),"&lt;=",SUM('Раздел 4'!AQ45:AQ45))</f>
        <v>1&lt;=5</v>
      </c>
      <c r="F1170" s="225"/>
    </row>
    <row r="1171" spans="1:6" ht="38.25">
      <c r="A1171" s="238">
        <f>IF((SUM('Раздел 4'!F50:F50)&lt;=SUM('Раздел 4'!F45:F45)),"","Неверно!")</f>
      </c>
      <c r="B1171" s="240" t="s">
        <v>39</v>
      </c>
      <c r="C1171" s="241" t="s">
        <v>40</v>
      </c>
      <c r="D1171" s="241" t="s">
        <v>41</v>
      </c>
      <c r="E1171" s="241" t="str">
        <f>CONCATENATE(SUM('Раздел 4'!F50:F50),"&lt;=",SUM('Раздел 4'!F45:F45))</f>
        <v>12&lt;=516</v>
      </c>
      <c r="F1171" s="225"/>
    </row>
    <row r="1172" spans="1:6" ht="38.25">
      <c r="A1172" s="238">
        <f>IF((SUM('Раздел 4'!G50:G50)&lt;=SUM('Раздел 4'!G45:G45)),"","Неверно!")</f>
      </c>
      <c r="B1172" s="240" t="s">
        <v>39</v>
      </c>
      <c r="C1172" s="241" t="s">
        <v>40</v>
      </c>
      <c r="D1172" s="241" t="s">
        <v>41</v>
      </c>
      <c r="E1172" s="241" t="str">
        <f>CONCATENATE(SUM('Раздел 4'!G50:G50),"&lt;=",SUM('Раздел 4'!G45:G45))</f>
        <v>0&lt;=0</v>
      </c>
      <c r="F1172" s="225"/>
    </row>
    <row r="1173" spans="1:6" ht="38.25">
      <c r="A1173" s="238">
        <f>IF((SUM('Раздел 4'!H50:H50)&lt;=SUM('Раздел 4'!H45:H45)),"","Неверно!")</f>
      </c>
      <c r="B1173" s="240" t="s">
        <v>39</v>
      </c>
      <c r="C1173" s="241" t="s">
        <v>40</v>
      </c>
      <c r="D1173" s="241" t="s">
        <v>41</v>
      </c>
      <c r="E1173" s="241" t="str">
        <f>CONCATENATE(SUM('Раздел 4'!H50:H50),"&lt;=",SUM('Раздел 4'!H45:H45))</f>
        <v>0&lt;=8</v>
      </c>
      <c r="F1173" s="225"/>
    </row>
    <row r="1174" spans="1:6" ht="38.25">
      <c r="A1174" s="238">
        <f>IF((SUM('Раздел 4'!I50:I50)&lt;=SUM('Раздел 4'!I45:I45)),"","Неверно!")</f>
      </c>
      <c r="B1174" s="240" t="s">
        <v>39</v>
      </c>
      <c r="C1174" s="241" t="s">
        <v>40</v>
      </c>
      <c r="D1174" s="241" t="s">
        <v>41</v>
      </c>
      <c r="E1174" s="241" t="str">
        <f>CONCATENATE(SUM('Раздел 4'!I50:I50),"&lt;=",SUM('Раздел 4'!I45:I45))</f>
        <v>0&lt;=0</v>
      </c>
      <c r="F1174" s="225"/>
    </row>
    <row r="1175" spans="1:6" ht="38.25">
      <c r="A1175" s="238">
        <f>IF((SUM('Раздел 4'!J50:J50)&lt;=SUM('Раздел 4'!J45:J45)),"","Неверно!")</f>
      </c>
      <c r="B1175" s="240" t="s">
        <v>39</v>
      </c>
      <c r="C1175" s="241" t="s">
        <v>40</v>
      </c>
      <c r="D1175" s="241" t="s">
        <v>41</v>
      </c>
      <c r="E1175" s="241" t="str">
        <f>CONCATENATE(SUM('Раздел 4'!J50:J50),"&lt;=",SUM('Раздел 4'!J45:J45))</f>
        <v>0&lt;=2</v>
      </c>
      <c r="F1175" s="225"/>
    </row>
    <row r="1176" spans="1:6" ht="38.25">
      <c r="A1176" s="238">
        <f>IF((SUM('Раздел 4'!K50:K50)&lt;=SUM('Раздел 4'!K45:K45)),"","Неверно!")</f>
      </c>
      <c r="B1176" s="240" t="s">
        <v>39</v>
      </c>
      <c r="C1176" s="241" t="s">
        <v>40</v>
      </c>
      <c r="D1176" s="241" t="s">
        <v>41</v>
      </c>
      <c r="E1176" s="241" t="str">
        <f>CONCATENATE(SUM('Раздел 4'!K50:K50),"&lt;=",SUM('Раздел 4'!K45:K45))</f>
        <v>0&lt;=0</v>
      </c>
      <c r="F1176" s="225"/>
    </row>
    <row r="1177" spans="1:6" ht="38.25">
      <c r="A1177" s="238">
        <f>IF((SUM('Раздел 4'!L50:L50)&lt;=SUM('Раздел 4'!L45:L45)),"","Неверно!")</f>
      </c>
      <c r="B1177" s="240" t="s">
        <v>39</v>
      </c>
      <c r="C1177" s="241" t="s">
        <v>40</v>
      </c>
      <c r="D1177" s="241" t="s">
        <v>41</v>
      </c>
      <c r="E1177" s="241" t="str">
        <f>CONCATENATE(SUM('Раздел 4'!L50:L50),"&lt;=",SUM('Раздел 4'!L45:L45))</f>
        <v>0&lt;=1</v>
      </c>
      <c r="F1177" s="225"/>
    </row>
    <row r="1178" spans="1:6" ht="38.25">
      <c r="A1178" s="238">
        <f>IF((SUM('Раздел 4'!M50:M50)&lt;=SUM('Раздел 4'!M45:M45)),"","Неверно!")</f>
      </c>
      <c r="B1178" s="240" t="s">
        <v>39</v>
      </c>
      <c r="C1178" s="241" t="s">
        <v>40</v>
      </c>
      <c r="D1178" s="241" t="s">
        <v>41</v>
      </c>
      <c r="E1178" s="241" t="str">
        <f>CONCATENATE(SUM('Раздел 4'!M50:M50),"&lt;=",SUM('Раздел 4'!M45:M45))</f>
        <v>0&lt;=0</v>
      </c>
      <c r="F1178" s="225"/>
    </row>
    <row r="1179" spans="1:6" ht="38.25">
      <c r="A1179" s="238">
        <f>IF((SUM('Раздел 4'!N50:N50)&lt;=SUM('Раздел 4'!N45:N45)),"","Неверно!")</f>
      </c>
      <c r="B1179" s="240" t="s">
        <v>39</v>
      </c>
      <c r="C1179" s="241" t="s">
        <v>40</v>
      </c>
      <c r="D1179" s="241" t="s">
        <v>41</v>
      </c>
      <c r="E1179" s="241" t="str">
        <f>CONCATENATE(SUM('Раздел 4'!N50:N50),"&lt;=",SUM('Раздел 4'!N45:N45))</f>
        <v>0&lt;=0</v>
      </c>
      <c r="F1179" s="225"/>
    </row>
    <row r="1180" spans="1:6" ht="38.25">
      <c r="A1180" s="238">
        <f>IF((SUM('Раздел 4'!O50:O50)&lt;=SUM('Раздел 4'!O45:O45)),"","Неверно!")</f>
      </c>
      <c r="B1180" s="240" t="s">
        <v>39</v>
      </c>
      <c r="C1180" s="241" t="s">
        <v>40</v>
      </c>
      <c r="D1180" s="241" t="s">
        <v>41</v>
      </c>
      <c r="E1180" s="241" t="str">
        <f>CONCATENATE(SUM('Раздел 4'!O50:O50),"&lt;=",SUM('Раздел 4'!O45:O45))</f>
        <v>0&lt;=0</v>
      </c>
      <c r="F1180" s="225"/>
    </row>
    <row r="1181" spans="1:6" ht="38.25">
      <c r="A1181" s="238">
        <f>IF((SUM('Раздел 4'!P50:P50)&lt;=SUM('Раздел 4'!P45:P45)),"","Неверно!")</f>
      </c>
      <c r="B1181" s="240" t="s">
        <v>39</v>
      </c>
      <c r="C1181" s="241" t="s">
        <v>40</v>
      </c>
      <c r="D1181" s="241" t="s">
        <v>41</v>
      </c>
      <c r="E1181" s="241" t="str">
        <f>CONCATENATE(SUM('Раздел 4'!P50:P50),"&lt;=",SUM('Раздел 4'!P45:P45))</f>
        <v>0&lt;=1</v>
      </c>
      <c r="F1181" s="225"/>
    </row>
    <row r="1182" spans="1:6" ht="38.25">
      <c r="A1182" s="238">
        <f>IF((SUM('Раздел 4'!Q50:Q50)&lt;=SUM('Раздел 4'!Q45:Q45)),"","Неверно!")</f>
      </c>
      <c r="B1182" s="240" t="s">
        <v>39</v>
      </c>
      <c r="C1182" s="241" t="s">
        <v>40</v>
      </c>
      <c r="D1182" s="241" t="s">
        <v>41</v>
      </c>
      <c r="E1182" s="241" t="str">
        <f>CONCATENATE(SUM('Раздел 4'!Q50:Q50),"&lt;=",SUM('Раздел 4'!Q45:Q45))</f>
        <v>0&lt;=12</v>
      </c>
      <c r="F1182" s="225"/>
    </row>
    <row r="1183" spans="1:6" ht="38.25">
      <c r="A1183" s="238">
        <f>IF((SUM('Раздел 4'!R50:R50)&lt;=SUM('Раздел 4'!R45:R45)),"","Неверно!")</f>
      </c>
      <c r="B1183" s="240" t="s">
        <v>39</v>
      </c>
      <c r="C1183" s="241" t="s">
        <v>40</v>
      </c>
      <c r="D1183" s="241" t="s">
        <v>41</v>
      </c>
      <c r="E1183" s="241" t="str">
        <f>CONCATENATE(SUM('Раздел 4'!R50:R50),"&lt;=",SUM('Раздел 4'!R45:R45))</f>
        <v>0&lt;=0</v>
      </c>
      <c r="F1183" s="225"/>
    </row>
    <row r="1184" spans="1:6" ht="38.25">
      <c r="A1184" s="238">
        <f>IF((SUM('Раздел 4'!S50:S50)&lt;=SUM('Раздел 4'!S45:S45)),"","Неверно!")</f>
      </c>
      <c r="B1184" s="240" t="s">
        <v>39</v>
      </c>
      <c r="C1184" s="241" t="s">
        <v>40</v>
      </c>
      <c r="D1184" s="241" t="s">
        <v>41</v>
      </c>
      <c r="E1184" s="241" t="str">
        <f>CONCATENATE(SUM('Раздел 4'!S50:S50),"&lt;=",SUM('Раздел 4'!S45:S45))</f>
        <v>0&lt;=4</v>
      </c>
      <c r="F1184" s="225"/>
    </row>
    <row r="1185" spans="1:6" ht="38.25">
      <c r="A1185" s="238">
        <f>IF((SUM('Раздел 4'!T50:T50)&lt;=SUM('Раздел 4'!T45:T45)),"","Неверно!")</f>
      </c>
      <c r="B1185" s="240" t="s">
        <v>39</v>
      </c>
      <c r="C1185" s="241" t="s">
        <v>40</v>
      </c>
      <c r="D1185" s="241" t="s">
        <v>41</v>
      </c>
      <c r="E1185" s="241" t="str">
        <f>CONCATENATE(SUM('Раздел 4'!T50:T50),"&lt;=",SUM('Раздел 4'!T45:T45))</f>
        <v>0&lt;=0</v>
      </c>
      <c r="F1185" s="225"/>
    </row>
    <row r="1186" spans="1:6" ht="38.25">
      <c r="A1186" s="238">
        <f>IF((SUM('Раздел 4'!U50:U50)&lt;=SUM('Раздел 4'!U45:U45)),"","Неверно!")</f>
      </c>
      <c r="B1186" s="240" t="s">
        <v>39</v>
      </c>
      <c r="C1186" s="241" t="s">
        <v>40</v>
      </c>
      <c r="D1186" s="241" t="s">
        <v>41</v>
      </c>
      <c r="E1186" s="241" t="str">
        <f>CONCATENATE(SUM('Раздел 4'!U50:U50),"&lt;=",SUM('Раздел 4'!U45:U45))</f>
        <v>1&lt;=38</v>
      </c>
      <c r="F1186" s="225"/>
    </row>
    <row r="1187" spans="1:6" ht="38.25">
      <c r="A1187" s="238">
        <f>IF((SUM('Раздел 4'!V50:V50)&lt;=SUM('Раздел 4'!V45:V45)),"","Неверно!")</f>
      </c>
      <c r="B1187" s="240" t="s">
        <v>39</v>
      </c>
      <c r="C1187" s="241" t="s">
        <v>40</v>
      </c>
      <c r="D1187" s="241" t="s">
        <v>41</v>
      </c>
      <c r="E1187" s="241" t="str">
        <f>CONCATENATE(SUM('Раздел 4'!V50:V50),"&lt;=",SUM('Раздел 4'!V45:V45))</f>
        <v>0&lt;=1</v>
      </c>
      <c r="F1187" s="225"/>
    </row>
    <row r="1188" spans="1:6" ht="38.25">
      <c r="A1188" s="238">
        <f>IF((SUM('Раздел 4'!W50:W50)&lt;=SUM('Раздел 4'!W45:W45)),"","Неверно!")</f>
      </c>
      <c r="B1188" s="240" t="s">
        <v>39</v>
      </c>
      <c r="C1188" s="241" t="s">
        <v>40</v>
      </c>
      <c r="D1188" s="241" t="s">
        <v>41</v>
      </c>
      <c r="E1188" s="241" t="str">
        <f>CONCATENATE(SUM('Раздел 4'!W50:W50),"&lt;=",SUM('Раздел 4'!W45:W45))</f>
        <v>1&lt;=43</v>
      </c>
      <c r="F1188" s="225"/>
    </row>
    <row r="1189" spans="1:6" ht="38.25">
      <c r="A1189" s="238">
        <f>IF((SUM('Раздел 4'!X50:X50)&lt;=SUM('Раздел 4'!X45:X45)),"","Неверно!")</f>
      </c>
      <c r="B1189" s="240" t="s">
        <v>39</v>
      </c>
      <c r="C1189" s="241" t="s">
        <v>40</v>
      </c>
      <c r="D1189" s="241" t="s">
        <v>41</v>
      </c>
      <c r="E1189" s="241" t="str">
        <f>CONCATENATE(SUM('Раздел 4'!X50:X50),"&lt;=",SUM('Раздел 4'!X45:X45))</f>
        <v>0&lt;=0</v>
      </c>
      <c r="F1189" s="225"/>
    </row>
    <row r="1190" spans="1:6" ht="38.25">
      <c r="A1190" s="238">
        <f>IF((SUM('Раздел 4'!Y50:Y50)&lt;=SUM('Раздел 4'!Y45:Y45)),"","Неверно!")</f>
      </c>
      <c r="B1190" s="240" t="s">
        <v>39</v>
      </c>
      <c r="C1190" s="241" t="s">
        <v>40</v>
      </c>
      <c r="D1190" s="241" t="s">
        <v>41</v>
      </c>
      <c r="E1190" s="241" t="str">
        <f>CONCATENATE(SUM('Раздел 4'!Y50:Y50),"&lt;=",SUM('Раздел 4'!Y45:Y45))</f>
        <v>0&lt;=0</v>
      </c>
      <c r="F1190" s="225"/>
    </row>
    <row r="1191" spans="1:6" ht="38.25">
      <c r="A1191" s="238">
        <f>IF((SUM('Раздел 4'!Z50:Z50)&lt;=SUM('Раздел 4'!Z45:Z45)),"","Неверно!")</f>
      </c>
      <c r="B1191" s="240" t="s">
        <v>39</v>
      </c>
      <c r="C1191" s="241" t="s">
        <v>40</v>
      </c>
      <c r="D1191" s="241" t="s">
        <v>41</v>
      </c>
      <c r="E1191" s="241" t="str">
        <f>CONCATENATE(SUM('Раздел 4'!Z50:Z50),"&lt;=",SUM('Раздел 4'!Z45:Z45))</f>
        <v>0&lt;=0</v>
      </c>
      <c r="F1191" s="225"/>
    </row>
    <row r="1192" spans="1:6" ht="38.25">
      <c r="A1192" s="238">
        <f>IF((SUM('Разделы 5, 6, 7, 8'!J9:J9)=SUM('Разделы 5, 6, 7, 8'!J10:J13)),"","Неверно!")</f>
      </c>
      <c r="B1192" s="240" t="s">
        <v>42</v>
      </c>
      <c r="C1192" s="241" t="s">
        <v>43</v>
      </c>
      <c r="D1192" s="241" t="s">
        <v>378</v>
      </c>
      <c r="E1192" s="241" t="str">
        <f>CONCATENATE(SUM('Разделы 5, 6, 7, 8'!J9:J9),"=",SUM('Разделы 5, 6, 7, 8'!J10:J13))</f>
        <v>52=52</v>
      </c>
      <c r="F1192" s="225"/>
    </row>
    <row r="1193" spans="1:6" ht="38.25">
      <c r="A1193" s="238">
        <f>IF((SUM('Разделы 5, 6, 7, 8'!K9:K9)=SUM('Разделы 5, 6, 7, 8'!K10:K13)),"","Неверно!")</f>
      </c>
      <c r="B1193" s="240" t="s">
        <v>42</v>
      </c>
      <c r="C1193" s="241" t="s">
        <v>43</v>
      </c>
      <c r="D1193" s="241" t="s">
        <v>378</v>
      </c>
      <c r="E1193" s="241" t="str">
        <f>CONCATENATE(SUM('Разделы 5, 6, 7, 8'!K9:K9),"=",SUM('Разделы 5, 6, 7, 8'!K10:K13))</f>
        <v>2=2</v>
      </c>
      <c r="F1193" s="225"/>
    </row>
    <row r="1194" spans="1:6" ht="38.25">
      <c r="A1194" s="238">
        <f>IF((SUM('Разделы 5, 6, 7, 8'!L9:L9)=SUM('Разделы 5, 6, 7, 8'!L10:L13)),"","Неверно!")</f>
      </c>
      <c r="B1194" s="240" t="s">
        <v>42</v>
      </c>
      <c r="C1194" s="241" t="s">
        <v>43</v>
      </c>
      <c r="D1194" s="241" t="s">
        <v>378</v>
      </c>
      <c r="E1194" s="241" t="str">
        <f>CONCATENATE(SUM('Разделы 5, 6, 7, 8'!L9:L9),"=",SUM('Разделы 5, 6, 7, 8'!L10:L13))</f>
        <v>1=1</v>
      </c>
      <c r="F1194" s="225"/>
    </row>
    <row r="1195" spans="1:6" ht="38.25">
      <c r="A1195" s="238">
        <f>IF((SUM('Разделы 5, 6, 7, 8'!M9:M9)=SUM('Разделы 5, 6, 7, 8'!M10:M13)),"","Неверно!")</f>
      </c>
      <c r="B1195" s="240" t="s">
        <v>42</v>
      </c>
      <c r="C1195" s="241" t="s">
        <v>43</v>
      </c>
      <c r="D1195" s="241" t="s">
        <v>378</v>
      </c>
      <c r="E1195" s="241" t="str">
        <f>CONCATENATE(SUM('Разделы 5, 6, 7, 8'!M9:M9),"=",SUM('Разделы 5, 6, 7, 8'!M10:M13))</f>
        <v>0=0</v>
      </c>
      <c r="F1195" s="225"/>
    </row>
    <row r="1196" spans="1:6" ht="38.25">
      <c r="A1196" s="238">
        <f>IF((SUM('Разделы 5, 6, 7, 8'!N9:N9)=SUM('Разделы 5, 6, 7, 8'!N10:N13)),"","Неверно!")</f>
      </c>
      <c r="B1196" s="240" t="s">
        <v>42</v>
      </c>
      <c r="C1196" s="241" t="s">
        <v>43</v>
      </c>
      <c r="D1196" s="241" t="s">
        <v>378</v>
      </c>
      <c r="E1196" s="241" t="str">
        <f>CONCATENATE(SUM('Разделы 5, 6, 7, 8'!N9:N9),"=",SUM('Разделы 5, 6, 7, 8'!N10:N13))</f>
        <v>0=0</v>
      </c>
      <c r="F1196" s="225"/>
    </row>
    <row r="1197" spans="1:6" ht="38.25">
      <c r="A1197" s="238">
        <f>IF((SUM('Разделы 5, 6, 7, 8'!O9:O9)=SUM('Разделы 5, 6, 7, 8'!O10:O13)),"","Неверно!")</f>
      </c>
      <c r="B1197" s="240" t="s">
        <v>42</v>
      </c>
      <c r="C1197" s="241" t="s">
        <v>43</v>
      </c>
      <c r="D1197" s="241" t="s">
        <v>378</v>
      </c>
      <c r="E1197" s="241" t="str">
        <f>CONCATENATE(SUM('Разделы 5, 6, 7, 8'!O9:O9),"=",SUM('Разделы 5, 6, 7, 8'!O10:O13))</f>
        <v>5=5</v>
      </c>
      <c r="F1197" s="225"/>
    </row>
    <row r="1198" spans="1:6" ht="38.25">
      <c r="A1198" s="238">
        <f>IF((SUM('Разделы 5, 6, 7, 8'!P9:P9)=SUM('Разделы 5, 6, 7, 8'!P10:P13)),"","Неверно!")</f>
      </c>
      <c r="B1198" s="240" t="s">
        <v>42</v>
      </c>
      <c r="C1198" s="241" t="s">
        <v>43</v>
      </c>
      <c r="D1198" s="241" t="s">
        <v>378</v>
      </c>
      <c r="E1198" s="241" t="str">
        <f>CONCATENATE(SUM('Разделы 5, 6, 7, 8'!P9:P9),"=",SUM('Разделы 5, 6, 7, 8'!P10:P13))</f>
        <v>0=0</v>
      </c>
      <c r="F1198" s="225"/>
    </row>
    <row r="1199" spans="1:6" ht="38.25">
      <c r="A1199" s="238">
        <f>IF((SUM('Разделы 5, 6, 7, 8'!Q9:Q9)=SUM('Разделы 5, 6, 7, 8'!Q10:Q13)),"","Неверно!")</f>
      </c>
      <c r="B1199" s="240" t="s">
        <v>42</v>
      </c>
      <c r="C1199" s="241" t="s">
        <v>43</v>
      </c>
      <c r="D1199" s="241" t="s">
        <v>378</v>
      </c>
      <c r="E1199" s="241" t="str">
        <f>CONCATENATE(SUM('Разделы 5, 6, 7, 8'!Q9:Q9),"=",SUM('Разделы 5, 6, 7, 8'!Q10:Q13))</f>
        <v>0=0</v>
      </c>
      <c r="F1199" s="225"/>
    </row>
    <row r="1200" spans="1:6" ht="38.25">
      <c r="A1200" s="238">
        <f>IF((SUM('Разделы 5, 6, 7, 8'!R9:R9)=SUM('Разделы 5, 6, 7, 8'!R10:R13)),"","Неверно!")</f>
      </c>
      <c r="B1200" s="240" t="s">
        <v>42</v>
      </c>
      <c r="C1200" s="241" t="s">
        <v>43</v>
      </c>
      <c r="D1200" s="241" t="s">
        <v>378</v>
      </c>
      <c r="E1200" s="241" t="str">
        <f>CONCATENATE(SUM('Разделы 5, 6, 7, 8'!R9:R9),"=",SUM('Разделы 5, 6, 7, 8'!R10:R13))</f>
        <v>0=0</v>
      </c>
      <c r="F1200" s="225"/>
    </row>
    <row r="1201" spans="1:6" ht="38.25">
      <c r="A1201" s="238">
        <f>IF((SUM('Разделы 5, 6, 7, 8'!S9:S9)=SUM('Разделы 5, 6, 7, 8'!S10:S13)),"","Неверно!")</f>
      </c>
      <c r="B1201" s="240" t="s">
        <v>42</v>
      </c>
      <c r="C1201" s="241" t="s">
        <v>43</v>
      </c>
      <c r="D1201" s="241" t="s">
        <v>378</v>
      </c>
      <c r="E1201" s="241" t="str">
        <f>CONCATENATE(SUM('Разделы 5, 6, 7, 8'!S9:S9),"=",SUM('Разделы 5, 6, 7, 8'!S10:S13))</f>
        <v>0=0</v>
      </c>
      <c r="F1201" s="225"/>
    </row>
    <row r="1202" spans="1:6" ht="114.75">
      <c r="A1202" s="238">
        <f>IF((SUM('Разделы 1, 2, 3'!K23:K23)&gt;=SUM('Разделы 5, 6, 7, 8'!J9:J9)+SUM('Разделы 5, 6, 7, 8'!O9:O9)+SUM('Разделы 5, 6, 7, 8'!J27:J27)+SUM('Разделы 5, 6, 7, 8'!O27:O27)),"","Неверно!")</f>
      </c>
      <c r="B1202" s="240" t="s">
        <v>44</v>
      </c>
      <c r="C1202" s="241" t="s">
        <v>45</v>
      </c>
      <c r="D1202" s="241" t="s">
        <v>46</v>
      </c>
      <c r="E1202" s="241" t="str">
        <f>CONCATENATE(SUM('Разделы 1, 2, 3'!K23:K23),"&gt;=",SUM('Разделы 5, 6, 7, 8'!J9:J9),"+",SUM('Разделы 5, 6, 7, 8'!O9:O9),"+",SUM('Разделы 5, 6, 7, 8'!J27:J27),"+",SUM('Разделы 5, 6, 7, 8'!O27:O27))</f>
        <v>203&gt;=52+5+145+1</v>
      </c>
      <c r="F1202" s="225"/>
    </row>
    <row r="1203" spans="1:6" ht="38.25">
      <c r="A1203" s="238">
        <f>IF((SUM('Разделы 5, 6, 7, 8'!E18:E23)&lt;=SUM('Раздел 4'!AG45:AH45)),"","Неверно!")</f>
      </c>
      <c r="B1203" s="240" t="s">
        <v>47</v>
      </c>
      <c r="C1203" s="241" t="s">
        <v>48</v>
      </c>
      <c r="D1203" s="241" t="s">
        <v>49</v>
      </c>
      <c r="E1203" s="241" t="str">
        <f>CONCATENATE(SUM('Разделы 5, 6, 7, 8'!E18:E23),"&lt;=",SUM('Раздел 4'!AG45:AH45))</f>
        <v>0&lt;=18</v>
      </c>
      <c r="F1203" s="225"/>
    </row>
    <row r="1204" spans="1:6" ht="38.25">
      <c r="A1204" s="238">
        <f>IF((SUM('Раздел 4'!AA53:AA53)=0),"","Неверно!")</f>
      </c>
      <c r="B1204" s="240" t="s">
        <v>50</v>
      </c>
      <c r="C1204" s="241" t="s">
        <v>51</v>
      </c>
      <c r="D1204" s="241" t="s">
        <v>386</v>
      </c>
      <c r="E1204" s="241" t="str">
        <f>CONCATENATE(SUM('Раздел 4'!AA53:AA53),"=",0)</f>
        <v>0=0</v>
      </c>
      <c r="F1204" s="225"/>
    </row>
    <row r="1205" spans="1:6" ht="38.25">
      <c r="A1205" s="238">
        <f>IF((SUM('Раздел 4'!AB53:AB53)=0),"","Неверно!")</f>
      </c>
      <c r="B1205" s="240" t="s">
        <v>50</v>
      </c>
      <c r="C1205" s="241" t="s">
        <v>51</v>
      </c>
      <c r="D1205" s="241" t="s">
        <v>386</v>
      </c>
      <c r="E1205" s="241" t="str">
        <f>CONCATENATE(SUM('Раздел 4'!AB53:AB53),"=",0)</f>
        <v>0=0</v>
      </c>
      <c r="F1205" s="225"/>
    </row>
    <row r="1206" spans="1:6" ht="38.25">
      <c r="A1206" s="238">
        <f>IF((SUM('Раздел 4'!AC53:AC53)=0),"","Неверно!")</f>
      </c>
      <c r="B1206" s="240" t="s">
        <v>50</v>
      </c>
      <c r="C1206" s="241" t="s">
        <v>51</v>
      </c>
      <c r="D1206" s="241" t="s">
        <v>386</v>
      </c>
      <c r="E1206" s="241" t="str">
        <f>CONCATENATE(SUM('Раздел 4'!AC53:AC53),"=",0)</f>
        <v>0=0</v>
      </c>
      <c r="F1206" s="225"/>
    </row>
    <row r="1207" spans="1:6" ht="38.25">
      <c r="A1207" s="238">
        <f>IF((SUM('Раздел 4'!AD53:AD53)=0),"","Неверно!")</f>
      </c>
      <c r="B1207" s="240" t="s">
        <v>50</v>
      </c>
      <c r="C1207" s="241" t="s">
        <v>51</v>
      </c>
      <c r="D1207" s="241" t="s">
        <v>386</v>
      </c>
      <c r="E1207" s="241" t="str">
        <f>CONCATENATE(SUM('Раздел 4'!AD53:AD53),"=",0)</f>
        <v>0=0</v>
      </c>
      <c r="F1207" s="225"/>
    </row>
    <row r="1208" spans="1:6" ht="38.25">
      <c r="A1208" s="238">
        <f>IF((SUM('Раздел 4'!AE53:AE53)=0),"","Неверно!")</f>
      </c>
      <c r="B1208" s="240" t="s">
        <v>50</v>
      </c>
      <c r="C1208" s="241" t="s">
        <v>51</v>
      </c>
      <c r="D1208" s="241" t="s">
        <v>386</v>
      </c>
      <c r="E1208" s="241" t="str">
        <f>CONCATENATE(SUM('Раздел 4'!AE53:AE53),"=",0)</f>
        <v>0=0</v>
      </c>
      <c r="F1208" s="225"/>
    </row>
    <row r="1209" spans="1:6" ht="38.25">
      <c r="A1209" s="238">
        <f>IF((SUM('Раздел 4'!AF53:AF53)=0),"","Неверно!")</f>
      </c>
      <c r="B1209" s="240" t="s">
        <v>50</v>
      </c>
      <c r="C1209" s="241" t="s">
        <v>51</v>
      </c>
      <c r="D1209" s="241" t="s">
        <v>386</v>
      </c>
      <c r="E1209" s="241" t="str">
        <f>CONCATENATE(SUM('Раздел 4'!AF53:AF53),"=",0)</f>
        <v>0=0</v>
      </c>
      <c r="F1209" s="225"/>
    </row>
    <row r="1210" spans="1:6" ht="38.25">
      <c r="A1210" s="238">
        <f>IF((SUM('Раздел 4'!AG53:AG53)=0),"","Неверно!")</f>
      </c>
      <c r="B1210" s="240" t="s">
        <v>50</v>
      </c>
      <c r="C1210" s="241" t="s">
        <v>51</v>
      </c>
      <c r="D1210" s="241" t="s">
        <v>386</v>
      </c>
      <c r="E1210" s="241" t="str">
        <f>CONCATENATE(SUM('Раздел 4'!AG53:AG53),"=",0)</f>
        <v>0=0</v>
      </c>
      <c r="F1210" s="225"/>
    </row>
    <row r="1211" spans="1:6" ht="38.25">
      <c r="A1211" s="238">
        <f>IF((SUM('Раздел 4'!AH53:AH53)=0),"","Неверно!")</f>
      </c>
      <c r="B1211" s="240" t="s">
        <v>50</v>
      </c>
      <c r="C1211" s="241" t="s">
        <v>51</v>
      </c>
      <c r="D1211" s="241" t="s">
        <v>386</v>
      </c>
      <c r="E1211" s="241" t="str">
        <f>CONCATENATE(SUM('Раздел 4'!AH53:AH53),"=",0)</f>
        <v>0=0</v>
      </c>
      <c r="F1211" s="225"/>
    </row>
    <row r="1212" spans="1:6" ht="38.25">
      <c r="A1212" s="238">
        <f>IF((SUM('Раздел 4'!AI53:AI53)=0),"","Неверно!")</f>
      </c>
      <c r="B1212" s="240" t="s">
        <v>50</v>
      </c>
      <c r="C1212" s="241" t="s">
        <v>51</v>
      </c>
      <c r="D1212" s="241" t="s">
        <v>386</v>
      </c>
      <c r="E1212" s="241" t="str">
        <f>CONCATENATE(SUM('Раздел 4'!AI53:AI53),"=",0)</f>
        <v>0=0</v>
      </c>
      <c r="F1212" s="225"/>
    </row>
    <row r="1213" spans="1:6" ht="38.25">
      <c r="A1213" s="238">
        <f>IF((SUM('Раздел 4'!AJ53:AJ53)=0),"","Неверно!")</f>
      </c>
      <c r="B1213" s="240" t="s">
        <v>50</v>
      </c>
      <c r="C1213" s="241" t="s">
        <v>51</v>
      </c>
      <c r="D1213" s="241" t="s">
        <v>386</v>
      </c>
      <c r="E1213" s="241" t="str">
        <f>CONCATENATE(SUM('Раздел 4'!AJ53:AJ53),"=",0)</f>
        <v>0=0</v>
      </c>
      <c r="F1213" s="225"/>
    </row>
    <row r="1214" spans="1:6" ht="38.25">
      <c r="A1214" s="238">
        <f>IF((SUM('Раздел 4'!AK53:AK53)=0),"","Неверно!")</f>
      </c>
      <c r="B1214" s="240" t="s">
        <v>50</v>
      </c>
      <c r="C1214" s="241" t="s">
        <v>51</v>
      </c>
      <c r="D1214" s="241" t="s">
        <v>386</v>
      </c>
      <c r="E1214" s="241" t="str">
        <f>CONCATENATE(SUM('Раздел 4'!AK53:AK53),"=",0)</f>
        <v>0=0</v>
      </c>
      <c r="F1214" s="225"/>
    </row>
    <row r="1215" spans="1:6" ht="38.25">
      <c r="A1215" s="238">
        <f>IF((SUM('Раздел 4'!AL53:AL53)=0),"","Неверно!")</f>
      </c>
      <c r="B1215" s="240" t="s">
        <v>50</v>
      </c>
      <c r="C1215" s="241" t="s">
        <v>51</v>
      </c>
      <c r="D1215" s="241" t="s">
        <v>386</v>
      </c>
      <c r="E1215" s="241" t="str">
        <f>CONCATENATE(SUM('Раздел 4'!AL53:AL53),"=",0)</f>
        <v>0=0</v>
      </c>
      <c r="F1215" s="225"/>
    </row>
    <row r="1216" spans="1:6" ht="38.25">
      <c r="A1216" s="238">
        <f>IF((SUM('Раздел 4'!AM53:AM53)=0),"","Неверно!")</f>
      </c>
      <c r="B1216" s="240" t="s">
        <v>50</v>
      </c>
      <c r="C1216" s="241" t="s">
        <v>51</v>
      </c>
      <c r="D1216" s="241" t="s">
        <v>386</v>
      </c>
      <c r="E1216" s="241" t="str">
        <f>CONCATENATE(SUM('Раздел 4'!AM53:AM53),"=",0)</f>
        <v>0=0</v>
      </c>
      <c r="F1216" s="225"/>
    </row>
    <row r="1217" spans="1:6" ht="38.25">
      <c r="A1217" s="238">
        <f>IF((SUM('Раздел 4'!AN53:AN53)=0),"","Неверно!")</f>
      </c>
      <c r="B1217" s="240" t="s">
        <v>50</v>
      </c>
      <c r="C1217" s="241" t="s">
        <v>51</v>
      </c>
      <c r="D1217" s="241" t="s">
        <v>386</v>
      </c>
      <c r="E1217" s="241" t="str">
        <f>CONCATENATE(SUM('Раздел 4'!AN53:AN53),"=",0)</f>
        <v>0=0</v>
      </c>
      <c r="F1217" s="225"/>
    </row>
    <row r="1218" spans="1:6" ht="38.25">
      <c r="A1218" s="238">
        <f>IF((SUM('Раздел 4'!AO53:AO53)=0),"","Неверно!")</f>
      </c>
      <c r="B1218" s="240" t="s">
        <v>50</v>
      </c>
      <c r="C1218" s="241" t="s">
        <v>51</v>
      </c>
      <c r="D1218" s="241" t="s">
        <v>386</v>
      </c>
      <c r="E1218" s="241" t="str">
        <f>CONCATENATE(SUM('Раздел 4'!AO53:AO53),"=",0)</f>
        <v>0=0</v>
      </c>
      <c r="F1218" s="225"/>
    </row>
    <row r="1219" spans="1:6" ht="38.25">
      <c r="A1219" s="238">
        <f>IF((SUM('Раздел 4'!AP53:AP53)=0),"","Неверно!")</f>
      </c>
      <c r="B1219" s="240" t="s">
        <v>50</v>
      </c>
      <c r="C1219" s="241" t="s">
        <v>51</v>
      </c>
      <c r="D1219" s="241" t="s">
        <v>386</v>
      </c>
      <c r="E1219" s="241" t="str">
        <f>CONCATENATE(SUM('Раздел 4'!AP53:AP53),"=",0)</f>
        <v>0=0</v>
      </c>
      <c r="F1219" s="225"/>
    </row>
    <row r="1220" spans="1:6" ht="38.25">
      <c r="A1220" s="238">
        <f>IF((SUM('Раздел 4'!AQ53:AQ53)=0),"","Неверно!")</f>
      </c>
      <c r="B1220" s="240" t="s">
        <v>50</v>
      </c>
      <c r="C1220" s="241" t="s">
        <v>51</v>
      </c>
      <c r="D1220" s="241" t="s">
        <v>386</v>
      </c>
      <c r="E1220" s="241" t="str">
        <f>CONCATENATE(SUM('Раздел 4'!AQ53:AQ53),"=",0)</f>
        <v>0=0</v>
      </c>
      <c r="F1220" s="225"/>
    </row>
    <row r="1221" spans="1:6" ht="38.25">
      <c r="A1221" s="238">
        <f>IF((SUM('Раздел 4'!F53:F53)=0),"","Неверно!")</f>
      </c>
      <c r="B1221" s="240" t="s">
        <v>50</v>
      </c>
      <c r="C1221" s="241" t="s">
        <v>51</v>
      </c>
      <c r="D1221" s="241" t="s">
        <v>386</v>
      </c>
      <c r="E1221" s="241" t="str">
        <f>CONCATENATE(SUM('Раздел 4'!F53:F53),"=",0)</f>
        <v>0=0</v>
      </c>
      <c r="F1221" s="225"/>
    </row>
    <row r="1222" spans="1:6" ht="38.25">
      <c r="A1222" s="238">
        <f>IF((SUM('Раздел 4'!G53:G53)=0),"","Неверно!")</f>
      </c>
      <c r="B1222" s="240" t="s">
        <v>50</v>
      </c>
      <c r="C1222" s="241" t="s">
        <v>51</v>
      </c>
      <c r="D1222" s="241" t="s">
        <v>386</v>
      </c>
      <c r="E1222" s="241" t="str">
        <f>CONCATENATE(SUM('Раздел 4'!G53:G53),"=",0)</f>
        <v>0=0</v>
      </c>
      <c r="F1222" s="225"/>
    </row>
    <row r="1223" spans="1:6" ht="38.25">
      <c r="A1223" s="238">
        <f>IF((SUM('Раздел 4'!H53:H53)=0),"","Неверно!")</f>
      </c>
      <c r="B1223" s="240" t="s">
        <v>50</v>
      </c>
      <c r="C1223" s="241" t="s">
        <v>51</v>
      </c>
      <c r="D1223" s="241" t="s">
        <v>386</v>
      </c>
      <c r="E1223" s="241" t="str">
        <f>CONCATENATE(SUM('Раздел 4'!H53:H53),"=",0)</f>
        <v>0=0</v>
      </c>
      <c r="F1223" s="225"/>
    </row>
    <row r="1224" spans="1:6" ht="38.25">
      <c r="A1224" s="238">
        <f>IF((SUM('Раздел 4'!I53:I53)=0),"","Неверно!")</f>
      </c>
      <c r="B1224" s="240" t="s">
        <v>50</v>
      </c>
      <c r="C1224" s="241" t="s">
        <v>51</v>
      </c>
      <c r="D1224" s="241" t="s">
        <v>386</v>
      </c>
      <c r="E1224" s="241" t="str">
        <f>CONCATENATE(SUM('Раздел 4'!I53:I53),"=",0)</f>
        <v>0=0</v>
      </c>
      <c r="F1224" s="225"/>
    </row>
    <row r="1225" spans="1:6" ht="38.25">
      <c r="A1225" s="238">
        <f>IF((SUM('Раздел 4'!J53:J53)=0),"","Неверно!")</f>
      </c>
      <c r="B1225" s="240" t="s">
        <v>50</v>
      </c>
      <c r="C1225" s="241" t="s">
        <v>51</v>
      </c>
      <c r="D1225" s="241" t="s">
        <v>386</v>
      </c>
      <c r="E1225" s="241" t="str">
        <f>CONCATENATE(SUM('Раздел 4'!J53:J53),"=",0)</f>
        <v>0=0</v>
      </c>
      <c r="F1225" s="225"/>
    </row>
    <row r="1226" spans="1:6" ht="38.25">
      <c r="A1226" s="238">
        <f>IF((SUM('Раздел 4'!K53:K53)=0),"","Неверно!")</f>
      </c>
      <c r="B1226" s="240" t="s">
        <v>50</v>
      </c>
      <c r="C1226" s="241" t="s">
        <v>51</v>
      </c>
      <c r="D1226" s="241" t="s">
        <v>386</v>
      </c>
      <c r="E1226" s="241" t="str">
        <f>CONCATENATE(SUM('Раздел 4'!K53:K53),"=",0)</f>
        <v>0=0</v>
      </c>
      <c r="F1226" s="225"/>
    </row>
    <row r="1227" spans="1:6" ht="38.25">
      <c r="A1227" s="238">
        <f>IF((SUM('Раздел 4'!L53:L53)=0),"","Неверно!")</f>
      </c>
      <c r="B1227" s="240" t="s">
        <v>50</v>
      </c>
      <c r="C1227" s="241" t="s">
        <v>51</v>
      </c>
      <c r="D1227" s="241" t="s">
        <v>386</v>
      </c>
      <c r="E1227" s="241" t="str">
        <f>CONCATENATE(SUM('Раздел 4'!L53:L53),"=",0)</f>
        <v>0=0</v>
      </c>
      <c r="F1227" s="225"/>
    </row>
    <row r="1228" spans="1:6" ht="38.25">
      <c r="A1228" s="238">
        <f>IF((SUM('Раздел 4'!M53:M53)=0),"","Неверно!")</f>
      </c>
      <c r="B1228" s="240" t="s">
        <v>50</v>
      </c>
      <c r="C1228" s="241" t="s">
        <v>51</v>
      </c>
      <c r="D1228" s="241" t="s">
        <v>386</v>
      </c>
      <c r="E1228" s="241" t="str">
        <f>CONCATENATE(SUM('Раздел 4'!M53:M53),"=",0)</f>
        <v>0=0</v>
      </c>
      <c r="F1228" s="225"/>
    </row>
    <row r="1229" spans="1:6" ht="38.25">
      <c r="A1229" s="238">
        <f>IF((SUM('Раздел 4'!N53:N53)=0),"","Неверно!")</f>
      </c>
      <c r="B1229" s="240" t="s">
        <v>50</v>
      </c>
      <c r="C1229" s="241" t="s">
        <v>51</v>
      </c>
      <c r="D1229" s="241" t="s">
        <v>386</v>
      </c>
      <c r="E1229" s="241" t="str">
        <f>CONCATENATE(SUM('Раздел 4'!N53:N53),"=",0)</f>
        <v>0=0</v>
      </c>
      <c r="F1229" s="225"/>
    </row>
    <row r="1230" spans="1:6" ht="38.25">
      <c r="A1230" s="238">
        <f>IF((SUM('Раздел 4'!O53:O53)=0),"","Неверно!")</f>
      </c>
      <c r="B1230" s="240" t="s">
        <v>50</v>
      </c>
      <c r="C1230" s="241" t="s">
        <v>51</v>
      </c>
      <c r="D1230" s="241" t="s">
        <v>386</v>
      </c>
      <c r="E1230" s="241" t="str">
        <f>CONCATENATE(SUM('Раздел 4'!O53:O53),"=",0)</f>
        <v>0=0</v>
      </c>
      <c r="F1230" s="225"/>
    </row>
    <row r="1231" spans="1:6" ht="38.25">
      <c r="A1231" s="238">
        <f>IF((SUM('Раздел 4'!P53:P53)=0),"","Неверно!")</f>
      </c>
      <c r="B1231" s="240" t="s">
        <v>50</v>
      </c>
      <c r="C1231" s="241" t="s">
        <v>51</v>
      </c>
      <c r="D1231" s="241" t="s">
        <v>386</v>
      </c>
      <c r="E1231" s="241" t="str">
        <f>CONCATENATE(SUM('Раздел 4'!P53:P53),"=",0)</f>
        <v>0=0</v>
      </c>
      <c r="F1231" s="225"/>
    </row>
    <row r="1232" spans="1:6" ht="38.25">
      <c r="A1232" s="238">
        <f>IF((SUM('Раздел 4'!Q53:Q53)=0),"","Неверно!")</f>
      </c>
      <c r="B1232" s="240" t="s">
        <v>50</v>
      </c>
      <c r="C1232" s="241" t="s">
        <v>51</v>
      </c>
      <c r="D1232" s="241" t="s">
        <v>386</v>
      </c>
      <c r="E1232" s="241" t="str">
        <f>CONCATENATE(SUM('Раздел 4'!Q53:Q53),"=",0)</f>
        <v>0=0</v>
      </c>
      <c r="F1232" s="225"/>
    </row>
    <row r="1233" spans="1:6" ht="38.25">
      <c r="A1233" s="238">
        <f>IF((SUM('Раздел 4'!R53:R53)=0),"","Неверно!")</f>
      </c>
      <c r="B1233" s="240" t="s">
        <v>50</v>
      </c>
      <c r="C1233" s="241" t="s">
        <v>51</v>
      </c>
      <c r="D1233" s="241" t="s">
        <v>386</v>
      </c>
      <c r="E1233" s="241" t="str">
        <f>CONCATENATE(SUM('Раздел 4'!R53:R53),"=",0)</f>
        <v>0=0</v>
      </c>
      <c r="F1233" s="225"/>
    </row>
    <row r="1234" spans="1:6" ht="38.25">
      <c r="A1234" s="238">
        <f>IF((SUM('Раздел 4'!S53:S53)=0),"","Неверно!")</f>
      </c>
      <c r="B1234" s="240" t="s">
        <v>50</v>
      </c>
      <c r="C1234" s="241" t="s">
        <v>51</v>
      </c>
      <c r="D1234" s="241" t="s">
        <v>386</v>
      </c>
      <c r="E1234" s="241" t="str">
        <f>CONCATENATE(SUM('Раздел 4'!S53:S53),"=",0)</f>
        <v>0=0</v>
      </c>
      <c r="F1234" s="225"/>
    </row>
    <row r="1235" spans="1:6" ht="38.25">
      <c r="A1235" s="238">
        <f>IF((SUM('Раздел 4'!T53:T53)=0),"","Неверно!")</f>
      </c>
      <c r="B1235" s="240" t="s">
        <v>50</v>
      </c>
      <c r="C1235" s="241" t="s">
        <v>51</v>
      </c>
      <c r="D1235" s="241" t="s">
        <v>386</v>
      </c>
      <c r="E1235" s="241" t="str">
        <f>CONCATENATE(SUM('Раздел 4'!T53:T53),"=",0)</f>
        <v>0=0</v>
      </c>
      <c r="F1235" s="225"/>
    </row>
    <row r="1236" spans="1:6" ht="38.25">
      <c r="A1236" s="238">
        <f>IF((SUM('Раздел 4'!U53:U53)=0),"","Неверно!")</f>
      </c>
      <c r="B1236" s="240" t="s">
        <v>50</v>
      </c>
      <c r="C1236" s="241" t="s">
        <v>51</v>
      </c>
      <c r="D1236" s="241" t="s">
        <v>386</v>
      </c>
      <c r="E1236" s="241" t="str">
        <f>CONCATENATE(SUM('Раздел 4'!U53:U53),"=",0)</f>
        <v>0=0</v>
      </c>
      <c r="F1236" s="225"/>
    </row>
    <row r="1237" spans="1:6" ht="38.25">
      <c r="A1237" s="238">
        <f>IF((SUM('Раздел 4'!V53:V53)=0),"","Неверно!")</f>
      </c>
      <c r="B1237" s="240" t="s">
        <v>50</v>
      </c>
      <c r="C1237" s="241" t="s">
        <v>51</v>
      </c>
      <c r="D1237" s="241" t="s">
        <v>386</v>
      </c>
      <c r="E1237" s="241" t="str">
        <f>CONCATENATE(SUM('Раздел 4'!V53:V53),"=",0)</f>
        <v>0=0</v>
      </c>
      <c r="F1237" s="225"/>
    </row>
    <row r="1238" spans="1:6" ht="38.25">
      <c r="A1238" s="238">
        <f>IF((SUM('Раздел 4'!W53:W53)=0),"","Неверно!")</f>
      </c>
      <c r="B1238" s="240" t="s">
        <v>50</v>
      </c>
      <c r="C1238" s="241" t="s">
        <v>51</v>
      </c>
      <c r="D1238" s="241" t="s">
        <v>386</v>
      </c>
      <c r="E1238" s="241" t="str">
        <f>CONCATENATE(SUM('Раздел 4'!W53:W53),"=",0)</f>
        <v>0=0</v>
      </c>
      <c r="F1238" s="225"/>
    </row>
    <row r="1239" spans="1:6" ht="38.25">
      <c r="A1239" s="238">
        <f>IF((SUM('Раздел 4'!X53:X53)=0),"","Неверно!")</f>
      </c>
      <c r="B1239" s="240" t="s">
        <v>50</v>
      </c>
      <c r="C1239" s="241" t="s">
        <v>51</v>
      </c>
      <c r="D1239" s="241" t="s">
        <v>386</v>
      </c>
      <c r="E1239" s="241" t="str">
        <f>CONCATENATE(SUM('Раздел 4'!X53:X53),"=",0)</f>
        <v>0=0</v>
      </c>
      <c r="F1239" s="225"/>
    </row>
    <row r="1240" spans="1:6" ht="38.25">
      <c r="A1240" s="238">
        <f>IF((SUM('Раздел 4'!Y53:Y53)=0),"","Неверно!")</f>
      </c>
      <c r="B1240" s="240" t="s">
        <v>50</v>
      </c>
      <c r="C1240" s="241" t="s">
        <v>51</v>
      </c>
      <c r="D1240" s="241" t="s">
        <v>386</v>
      </c>
      <c r="E1240" s="241" t="str">
        <f>CONCATENATE(SUM('Раздел 4'!Y53:Y53),"=",0)</f>
        <v>0=0</v>
      </c>
      <c r="F1240" s="225"/>
    </row>
    <row r="1241" spans="1:6" ht="38.25">
      <c r="A1241" s="238">
        <f>IF((SUM('Раздел 4'!Z53:Z53)=0),"","Неверно!")</f>
      </c>
      <c r="B1241" s="240" t="s">
        <v>50</v>
      </c>
      <c r="C1241" s="241" t="s">
        <v>51</v>
      </c>
      <c r="D1241" s="241" t="s">
        <v>386</v>
      </c>
      <c r="E1241" s="241" t="str">
        <f>CONCATENATE(SUM('Раздел 4'!Z53:Z53),"=",0)</f>
        <v>0=0</v>
      </c>
      <c r="F1241" s="225"/>
    </row>
    <row r="1242" spans="1:6" ht="38.25">
      <c r="A1242" s="238">
        <f>IF((SUM('Разделы 5, 6, 7, 8'!E16:E16)&lt;=SUM('Раздел 4'!AB45:AB45)),"","Неверно!")</f>
      </c>
      <c r="B1242" s="240" t="s">
        <v>52</v>
      </c>
      <c r="C1242" s="241" t="s">
        <v>53</v>
      </c>
      <c r="D1242" s="241" t="s">
        <v>54</v>
      </c>
      <c r="E1242" s="241" t="str">
        <f>CONCATENATE(SUM('Разделы 5, 6, 7, 8'!E16:E16),"&lt;=",SUM('Раздел 4'!AB45:AB45))</f>
        <v>0&lt;=0</v>
      </c>
      <c r="F1242" s="225"/>
    </row>
    <row r="1243" spans="1:6" ht="38.25">
      <c r="A1243" s="238">
        <f>IF((SUM('Разделы 5, 6, 7, 8'!J32:J32)&lt;=SUM('Разделы 5, 6, 7, 8'!J27:J27)),"","Неверно!")</f>
      </c>
      <c r="B1243" s="240" t="s">
        <v>55</v>
      </c>
      <c r="C1243" s="241" t="s">
        <v>56</v>
      </c>
      <c r="D1243" s="241" t="s">
        <v>393</v>
      </c>
      <c r="E1243" s="241" t="str">
        <f>CONCATENATE(SUM('Разделы 5, 6, 7, 8'!J32:J32),"&lt;=",SUM('Разделы 5, 6, 7, 8'!J27:J27))</f>
        <v>4&lt;=145</v>
      </c>
      <c r="F1243" s="225"/>
    </row>
    <row r="1244" spans="1:6" ht="38.25">
      <c r="A1244" s="238">
        <f>IF((SUM('Разделы 5, 6, 7, 8'!K32:K32)&lt;=SUM('Разделы 5, 6, 7, 8'!K27:K27)),"","Неверно!")</f>
      </c>
      <c r="B1244" s="240" t="s">
        <v>55</v>
      </c>
      <c r="C1244" s="241" t="s">
        <v>56</v>
      </c>
      <c r="D1244" s="241" t="s">
        <v>393</v>
      </c>
      <c r="E1244" s="241" t="str">
        <f>CONCATENATE(SUM('Разделы 5, 6, 7, 8'!K32:K32),"&lt;=",SUM('Разделы 5, 6, 7, 8'!K27:K27))</f>
        <v>0&lt;=5</v>
      </c>
      <c r="F1244" s="225"/>
    </row>
    <row r="1245" spans="1:6" ht="38.25">
      <c r="A1245" s="238">
        <f>IF((SUM('Разделы 5, 6, 7, 8'!L32:L32)&lt;=SUM('Разделы 5, 6, 7, 8'!L27:L27)),"","Неверно!")</f>
      </c>
      <c r="B1245" s="240" t="s">
        <v>55</v>
      </c>
      <c r="C1245" s="241" t="s">
        <v>56</v>
      </c>
      <c r="D1245" s="241" t="s">
        <v>393</v>
      </c>
      <c r="E1245" s="241" t="str">
        <f>CONCATENATE(SUM('Разделы 5, 6, 7, 8'!L32:L32),"&lt;=",SUM('Разделы 5, 6, 7, 8'!L27:L27))</f>
        <v>0&lt;=4</v>
      </c>
      <c r="F1245" s="225"/>
    </row>
    <row r="1246" spans="1:6" ht="38.25">
      <c r="A1246" s="238">
        <f>IF((SUM('Разделы 5, 6, 7, 8'!M32:M32)&lt;=SUM('Разделы 5, 6, 7, 8'!M27:M27)),"","Неверно!")</f>
      </c>
      <c r="B1246" s="240" t="s">
        <v>55</v>
      </c>
      <c r="C1246" s="241" t="s">
        <v>56</v>
      </c>
      <c r="D1246" s="241" t="s">
        <v>393</v>
      </c>
      <c r="E1246" s="241" t="str">
        <f>CONCATENATE(SUM('Разделы 5, 6, 7, 8'!M32:M32),"&lt;=",SUM('Разделы 5, 6, 7, 8'!M27:M27))</f>
        <v>0&lt;=0</v>
      </c>
      <c r="F1246" s="225"/>
    </row>
    <row r="1247" spans="1:6" ht="38.25">
      <c r="A1247" s="238">
        <f>IF((SUM('Разделы 5, 6, 7, 8'!N32:N32)&lt;=SUM('Разделы 5, 6, 7, 8'!N27:N27)),"","Неверно!")</f>
      </c>
      <c r="B1247" s="240" t="s">
        <v>55</v>
      </c>
      <c r="C1247" s="241" t="s">
        <v>56</v>
      </c>
      <c r="D1247" s="241" t="s">
        <v>393</v>
      </c>
      <c r="E1247" s="241" t="str">
        <f>CONCATENATE(SUM('Разделы 5, 6, 7, 8'!N32:N32),"&lt;=",SUM('Разделы 5, 6, 7, 8'!N27:N27))</f>
        <v>0&lt;=3</v>
      </c>
      <c r="F1247" s="225"/>
    </row>
    <row r="1248" spans="1:6" ht="38.25">
      <c r="A1248" s="238">
        <f>IF((SUM('Разделы 5, 6, 7, 8'!O32:O32)&lt;=SUM('Разделы 5, 6, 7, 8'!O27:O27)),"","Неверно!")</f>
      </c>
      <c r="B1248" s="240" t="s">
        <v>55</v>
      </c>
      <c r="C1248" s="241" t="s">
        <v>56</v>
      </c>
      <c r="D1248" s="241" t="s">
        <v>393</v>
      </c>
      <c r="E1248" s="241" t="str">
        <f>CONCATENATE(SUM('Разделы 5, 6, 7, 8'!O32:O32),"&lt;=",SUM('Разделы 5, 6, 7, 8'!O27:O27))</f>
        <v>0&lt;=1</v>
      </c>
      <c r="F1248" s="225"/>
    </row>
    <row r="1249" spans="1:6" ht="38.25">
      <c r="A1249" s="238">
        <f>IF((SUM('Разделы 5, 6, 7, 8'!P32:P32)&lt;=SUM('Разделы 5, 6, 7, 8'!P27:P27)),"","Неверно!")</f>
      </c>
      <c r="B1249" s="240" t="s">
        <v>55</v>
      </c>
      <c r="C1249" s="241" t="s">
        <v>56</v>
      </c>
      <c r="D1249" s="241" t="s">
        <v>393</v>
      </c>
      <c r="E1249" s="241" t="str">
        <f>CONCATENATE(SUM('Разделы 5, 6, 7, 8'!P32:P32),"&lt;=",SUM('Разделы 5, 6, 7, 8'!P27:P27))</f>
        <v>0&lt;=0</v>
      </c>
      <c r="F1249" s="225"/>
    </row>
    <row r="1250" spans="1:6" ht="38.25">
      <c r="A1250" s="238">
        <f>IF((SUM('Разделы 5, 6, 7, 8'!Q32:Q32)&lt;=SUM('Разделы 5, 6, 7, 8'!Q27:Q27)),"","Неверно!")</f>
      </c>
      <c r="B1250" s="240" t="s">
        <v>55</v>
      </c>
      <c r="C1250" s="241" t="s">
        <v>56</v>
      </c>
      <c r="D1250" s="241" t="s">
        <v>393</v>
      </c>
      <c r="E1250" s="241" t="str">
        <f>CONCATENATE(SUM('Разделы 5, 6, 7, 8'!Q32:Q32),"&lt;=",SUM('Разделы 5, 6, 7, 8'!Q27:Q27))</f>
        <v>0&lt;=0</v>
      </c>
      <c r="F1250" s="225"/>
    </row>
    <row r="1251" spans="1:6" ht="38.25">
      <c r="A1251" s="238">
        <f>IF((SUM('Разделы 5, 6, 7, 8'!R32:R32)&lt;=SUM('Разделы 5, 6, 7, 8'!R27:R27)),"","Неверно!")</f>
      </c>
      <c r="B1251" s="240" t="s">
        <v>55</v>
      </c>
      <c r="C1251" s="241" t="s">
        <v>56</v>
      </c>
      <c r="D1251" s="241" t="s">
        <v>393</v>
      </c>
      <c r="E1251" s="241" t="str">
        <f>CONCATENATE(SUM('Разделы 5, 6, 7, 8'!R32:R32),"&lt;=",SUM('Разделы 5, 6, 7, 8'!R27:R27))</f>
        <v>0&lt;=0</v>
      </c>
      <c r="F1251" s="225"/>
    </row>
    <row r="1252" spans="1:6" ht="38.25">
      <c r="A1252" s="238">
        <f>IF((SUM('Разделы 5, 6, 7, 8'!S32:S32)&lt;=SUM('Разделы 5, 6, 7, 8'!S27:S27)),"","Неверно!")</f>
      </c>
      <c r="B1252" s="240" t="s">
        <v>55</v>
      </c>
      <c r="C1252" s="241" t="s">
        <v>56</v>
      </c>
      <c r="D1252" s="241" t="s">
        <v>393</v>
      </c>
      <c r="E1252" s="241" t="str">
        <f>CONCATENATE(SUM('Разделы 5, 6, 7, 8'!S32:S32),"&lt;=",SUM('Разделы 5, 6, 7, 8'!S27:S27))</f>
        <v>0&lt;=0</v>
      </c>
      <c r="F1252" s="225"/>
    </row>
    <row r="1253" ht="12.75">
      <c r="F1253" s="237"/>
    </row>
    <row r="1254" ht="12.75">
      <c r="F1254" s="120"/>
    </row>
    <row r="1255" ht="12.75">
      <c r="F1255" s="120"/>
    </row>
    <row r="1256" ht="12.75">
      <c r="F1256" s="120"/>
    </row>
    <row r="1257" ht="12.75">
      <c r="F1257" s="120"/>
    </row>
    <row r="1258" ht="12.75">
      <c r="F1258" s="120"/>
    </row>
    <row r="1259" ht="12.75">
      <c r="F1259" s="120"/>
    </row>
    <row r="1260" ht="12.75">
      <c r="F1260" s="120"/>
    </row>
    <row r="1261" ht="12.75">
      <c r="F1261" s="120"/>
    </row>
    <row r="1262" ht="12.75">
      <c r="F1262" s="120"/>
    </row>
    <row r="1263" ht="12.75">
      <c r="F1263" s="120"/>
    </row>
    <row r="1264" ht="12.75">
      <c r="F1264" s="120"/>
    </row>
    <row r="1265" ht="12.75">
      <c r="F1265" s="120"/>
    </row>
    <row r="1266" ht="12.75">
      <c r="F1266" s="120"/>
    </row>
    <row r="1267" ht="12.75">
      <c r="F1267" s="120"/>
    </row>
    <row r="1268" ht="12.75">
      <c r="F1268" s="120"/>
    </row>
    <row r="1269" ht="12.75">
      <c r="F1269" s="120"/>
    </row>
    <row r="1270" ht="12.75">
      <c r="F1270" s="120"/>
    </row>
    <row r="1271" ht="12.75">
      <c r="F1271" s="120"/>
    </row>
    <row r="1272" ht="12.75">
      <c r="F1272" s="120"/>
    </row>
    <row r="1273" ht="12.75">
      <c r="F1273" s="120"/>
    </row>
    <row r="1274" ht="12.75">
      <c r="F1274" s="120"/>
    </row>
    <row r="1275" ht="12.75">
      <c r="F1275" s="120"/>
    </row>
    <row r="1276" ht="12.75">
      <c r="F1276" s="120"/>
    </row>
    <row r="1277" ht="12.75">
      <c r="F1277" s="120"/>
    </row>
    <row r="1278" ht="12.75">
      <c r="F1278" s="120"/>
    </row>
    <row r="1279" ht="12.75">
      <c r="F1279" s="120"/>
    </row>
    <row r="1280" ht="12.75">
      <c r="F1280" s="120"/>
    </row>
    <row r="1281" ht="12.75">
      <c r="F1281" s="120"/>
    </row>
    <row r="1282" ht="12.75">
      <c r="F1282" s="120"/>
    </row>
    <row r="1283" ht="12.75">
      <c r="F1283" s="120"/>
    </row>
    <row r="1284" ht="12.75">
      <c r="F1284" s="120"/>
    </row>
    <row r="1285" ht="12.75">
      <c r="F1285" s="120"/>
    </row>
    <row r="1286" ht="12.75">
      <c r="F1286" s="120"/>
    </row>
    <row r="1287" ht="12.75">
      <c r="F1287" s="120"/>
    </row>
    <row r="1288" ht="12.75">
      <c r="F1288" s="120"/>
    </row>
    <row r="1289" ht="12.75">
      <c r="F1289" s="120"/>
    </row>
    <row r="1290" ht="12.75">
      <c r="F1290" s="120"/>
    </row>
    <row r="1291" ht="12.75">
      <c r="F1291" s="120"/>
    </row>
    <row r="1292" ht="12.75">
      <c r="F1292" s="120"/>
    </row>
    <row r="1293" ht="12.75">
      <c r="F1293" s="120"/>
    </row>
    <row r="1294" ht="12.75">
      <c r="F1294" s="120"/>
    </row>
    <row r="1295" ht="12.75">
      <c r="F1295" s="120"/>
    </row>
    <row r="1296" ht="12.75">
      <c r="F1296" s="120"/>
    </row>
    <row r="1297" ht="12.75">
      <c r="F1297" s="120"/>
    </row>
    <row r="1298" ht="12.75">
      <c r="F1298" s="120"/>
    </row>
    <row r="1299" ht="12.75">
      <c r="F1299" s="120"/>
    </row>
    <row r="1300" ht="12.75">
      <c r="F1300" s="120"/>
    </row>
    <row r="1301" ht="12.75">
      <c r="F1301" s="120"/>
    </row>
    <row r="1302" ht="12.75">
      <c r="F1302" s="120"/>
    </row>
    <row r="1303" ht="12.75">
      <c r="F1303" s="120"/>
    </row>
    <row r="1304" ht="12.75">
      <c r="F1304" s="120"/>
    </row>
    <row r="1305" ht="12.75">
      <c r="F1305" s="120"/>
    </row>
    <row r="1306" ht="12.75">
      <c r="F1306" s="120"/>
    </row>
    <row r="1307" ht="12.75">
      <c r="F1307" s="120"/>
    </row>
    <row r="1308" ht="12.75">
      <c r="F1308" s="120"/>
    </row>
    <row r="1309" ht="12.75">
      <c r="F1309" s="120"/>
    </row>
    <row r="1310" ht="12.75">
      <c r="F1310" s="120"/>
    </row>
    <row r="1311" ht="12.75">
      <c r="F1311" s="120"/>
    </row>
    <row r="1312" ht="12.75">
      <c r="F1312" s="120"/>
    </row>
    <row r="1313" ht="12.75">
      <c r="F1313" s="120"/>
    </row>
    <row r="1314" ht="12.75">
      <c r="F1314" s="120"/>
    </row>
    <row r="1315" ht="12.75">
      <c r="F1315" s="120"/>
    </row>
    <row r="1316" ht="12.75">
      <c r="F1316" s="120"/>
    </row>
    <row r="1317" ht="12.75">
      <c r="F1317" s="120"/>
    </row>
    <row r="1318" ht="12.75">
      <c r="F1318" s="120"/>
    </row>
    <row r="1319" ht="12.75">
      <c r="F1319" s="120"/>
    </row>
    <row r="1320" ht="12.75">
      <c r="F1320" s="120"/>
    </row>
    <row r="1321" ht="12.75">
      <c r="F1321" s="120"/>
    </row>
    <row r="1322" ht="12.75">
      <c r="F1322" s="120"/>
    </row>
    <row r="1323" ht="12.75">
      <c r="F1323" s="120"/>
    </row>
    <row r="1324" ht="12.75">
      <c r="F1324" s="120"/>
    </row>
    <row r="1325" ht="12.75">
      <c r="F1325" s="120"/>
    </row>
    <row r="1326" ht="12.75">
      <c r="F1326" s="120"/>
    </row>
    <row r="1327" ht="12.75">
      <c r="F1327" s="120"/>
    </row>
    <row r="1328" ht="12.75">
      <c r="F1328" s="120"/>
    </row>
    <row r="1329" ht="12.75">
      <c r="F1329" s="120"/>
    </row>
    <row r="1330" ht="12.75">
      <c r="F1330" s="120"/>
    </row>
    <row r="1331" ht="12.75">
      <c r="F1331" s="120"/>
    </row>
    <row r="1332" ht="12.75">
      <c r="F1332" s="120"/>
    </row>
    <row r="1333" ht="12.75">
      <c r="F1333" s="120"/>
    </row>
    <row r="1334" ht="12.75">
      <c r="F1334" s="120"/>
    </row>
    <row r="1335" ht="12.75">
      <c r="F1335" s="120"/>
    </row>
    <row r="1336" ht="12.75">
      <c r="F1336" s="120"/>
    </row>
    <row r="1337" ht="12.75">
      <c r="F1337" s="120"/>
    </row>
    <row r="1338" ht="12.75">
      <c r="F1338" s="120"/>
    </row>
    <row r="1339" ht="12.75">
      <c r="F1339" s="120"/>
    </row>
    <row r="1340" ht="12.75">
      <c r="F1340" s="120"/>
    </row>
    <row r="1341" ht="12.75">
      <c r="F1341" s="120"/>
    </row>
    <row r="1342" ht="12.75">
      <c r="F1342" s="120"/>
    </row>
    <row r="1343" ht="12.75">
      <c r="F1343" s="120"/>
    </row>
    <row r="1344" ht="12.75">
      <c r="F1344" s="120"/>
    </row>
    <row r="1345" ht="12.75">
      <c r="F1345" s="120"/>
    </row>
    <row r="1346" ht="12.75">
      <c r="F1346" s="120"/>
    </row>
    <row r="1347" ht="12.75">
      <c r="F1347" s="120"/>
    </row>
    <row r="1348" ht="12.75">
      <c r="F1348" s="120"/>
    </row>
    <row r="1349" ht="12.75">
      <c r="F1349" s="120"/>
    </row>
    <row r="1350" ht="12.75">
      <c r="F1350" s="120"/>
    </row>
    <row r="1351" ht="12.75">
      <c r="F1351" s="120"/>
    </row>
    <row r="1352" ht="12.75">
      <c r="F1352" s="120"/>
    </row>
    <row r="1353" ht="12.75">
      <c r="F1353" s="120"/>
    </row>
    <row r="1354" ht="12.75">
      <c r="F1354" s="120"/>
    </row>
    <row r="1355" ht="12.75">
      <c r="F1355" s="120"/>
    </row>
    <row r="1356" ht="12.75">
      <c r="F1356" s="120"/>
    </row>
    <row r="1357" ht="12.75">
      <c r="F1357" s="120"/>
    </row>
    <row r="1358" ht="12.75">
      <c r="F1358" s="120"/>
    </row>
    <row r="1359" ht="12.75">
      <c r="F1359" s="120"/>
    </row>
    <row r="1360" ht="12.75">
      <c r="F1360" s="120"/>
    </row>
    <row r="1361" ht="12.75">
      <c r="F1361" s="120"/>
    </row>
    <row r="1362" ht="12.75">
      <c r="F1362" s="120"/>
    </row>
    <row r="1363" ht="12.75">
      <c r="F1363" s="120"/>
    </row>
    <row r="1364" ht="12.75">
      <c r="F1364" s="120"/>
    </row>
    <row r="1365" ht="12.75">
      <c r="F1365" s="120"/>
    </row>
    <row r="1366" ht="12.75">
      <c r="F1366" s="120"/>
    </row>
    <row r="1367" ht="12.75">
      <c r="F1367" s="120"/>
    </row>
    <row r="1368" ht="12.75">
      <c r="F1368" s="120"/>
    </row>
    <row r="1369" ht="12.75">
      <c r="F1369" s="120"/>
    </row>
    <row r="1370" ht="12.75">
      <c r="F1370" s="120"/>
    </row>
    <row r="1371" ht="12.75">
      <c r="F1371" s="120"/>
    </row>
    <row r="1372" ht="12.75">
      <c r="F1372" s="120"/>
    </row>
    <row r="1373" ht="12.75">
      <c r="F1373" s="120"/>
    </row>
    <row r="1374" ht="12.75">
      <c r="F1374" s="120"/>
    </row>
    <row r="1375" ht="12.75">
      <c r="F1375" s="120"/>
    </row>
    <row r="1376" ht="12.75">
      <c r="F1376" s="120"/>
    </row>
    <row r="1377" ht="12.75">
      <c r="F1377" s="120"/>
    </row>
    <row r="1378" ht="12.75">
      <c r="F1378" s="120"/>
    </row>
    <row r="1379" ht="12.75">
      <c r="F1379" s="120"/>
    </row>
    <row r="1380" ht="12.75">
      <c r="F1380" s="120"/>
    </row>
    <row r="1381" ht="12.75">
      <c r="F1381" s="120"/>
    </row>
    <row r="1382" ht="12.75">
      <c r="F1382" s="120"/>
    </row>
    <row r="1383" ht="12.75">
      <c r="F1383" s="120"/>
    </row>
    <row r="1384" ht="12.75">
      <c r="F1384" s="120"/>
    </row>
    <row r="1385" ht="12.75">
      <c r="F1385" s="120"/>
    </row>
    <row r="1386" ht="12.75">
      <c r="F1386" s="120"/>
    </row>
    <row r="1387" ht="12.75">
      <c r="F1387" s="120"/>
    </row>
    <row r="1388" ht="12.75">
      <c r="F1388" s="120"/>
    </row>
    <row r="1389" ht="12.75">
      <c r="F1389" s="120"/>
    </row>
    <row r="1390" ht="12.75">
      <c r="F1390" s="120"/>
    </row>
    <row r="1391" ht="12.75">
      <c r="F1391" s="120"/>
    </row>
    <row r="1392" ht="12.75">
      <c r="F1392" s="120"/>
    </row>
    <row r="1393" ht="12.75">
      <c r="F1393" s="120"/>
    </row>
    <row r="1394" ht="12.75">
      <c r="F1394" s="120"/>
    </row>
    <row r="1395" ht="12.75">
      <c r="F1395" s="120"/>
    </row>
    <row r="1396" ht="12.75">
      <c r="F1396" s="120"/>
    </row>
    <row r="1397" ht="12.75">
      <c r="F1397" s="120"/>
    </row>
    <row r="1398" ht="12.75">
      <c r="F1398" s="120"/>
    </row>
    <row r="1399" ht="12.75">
      <c r="F1399" s="120"/>
    </row>
    <row r="1400" ht="12.75">
      <c r="F1400" s="120"/>
    </row>
    <row r="1401" ht="12.75">
      <c r="F1401" s="120"/>
    </row>
    <row r="1402" ht="12.75">
      <c r="F1402" s="120"/>
    </row>
    <row r="1403" ht="12.75">
      <c r="F1403" s="120"/>
    </row>
    <row r="1404" ht="12.75">
      <c r="F1404" s="120"/>
    </row>
    <row r="1405" ht="12.75">
      <c r="F1405" s="120"/>
    </row>
    <row r="1406" ht="12.75">
      <c r="F1406" s="120"/>
    </row>
    <row r="1407" ht="12.75">
      <c r="F1407" s="120"/>
    </row>
    <row r="1408" ht="12.75">
      <c r="F1408" s="120"/>
    </row>
    <row r="1409" ht="12.75">
      <c r="F1409" s="120"/>
    </row>
    <row r="1410" ht="12.75">
      <c r="F1410" s="120"/>
    </row>
    <row r="1411" ht="12.75">
      <c r="F1411" s="120"/>
    </row>
    <row r="1412" ht="12.75">
      <c r="F1412" s="120"/>
    </row>
    <row r="1413" ht="12.75">
      <c r="F1413" s="120"/>
    </row>
    <row r="1414" ht="12.75">
      <c r="F1414" s="120"/>
    </row>
    <row r="1415" ht="12.75">
      <c r="F1415" s="120"/>
    </row>
    <row r="1416" ht="12.75">
      <c r="F1416" s="120"/>
    </row>
    <row r="1417" ht="12.75">
      <c r="F1417" s="120"/>
    </row>
    <row r="1418" ht="12.75">
      <c r="F1418" s="120"/>
    </row>
    <row r="1419" ht="12.75">
      <c r="F1419" s="120"/>
    </row>
    <row r="1420" ht="12.75">
      <c r="F1420" s="120"/>
    </row>
    <row r="1421" ht="12.75">
      <c r="F1421" s="120"/>
    </row>
    <row r="1422" ht="12.75">
      <c r="F1422" s="120"/>
    </row>
    <row r="1423" ht="12.75">
      <c r="F1423" s="120"/>
    </row>
    <row r="1424" ht="12.75">
      <c r="F1424" s="120"/>
    </row>
    <row r="1425" ht="12.75">
      <c r="F1425" s="120"/>
    </row>
    <row r="1426" ht="12.75">
      <c r="F1426" s="120"/>
    </row>
    <row r="1427" ht="12.75">
      <c r="F1427" s="120"/>
    </row>
    <row r="1428" ht="12.75">
      <c r="F1428" s="120"/>
    </row>
    <row r="1429" ht="12.75">
      <c r="F1429" s="120"/>
    </row>
    <row r="1430" ht="12.75">
      <c r="F1430" s="120"/>
    </row>
    <row r="1431" ht="12.75">
      <c r="F1431" s="120"/>
    </row>
    <row r="1432" ht="12.75">
      <c r="F1432" s="120"/>
    </row>
    <row r="1433" ht="12.75">
      <c r="F1433" s="120"/>
    </row>
    <row r="1434" ht="12.75">
      <c r="F1434" s="120"/>
    </row>
    <row r="1435" ht="12.75">
      <c r="F1435" s="120"/>
    </row>
    <row r="1436" ht="12.75">
      <c r="F1436" s="120"/>
    </row>
    <row r="1437" ht="12.75">
      <c r="F1437" s="120"/>
    </row>
    <row r="1438" ht="12.75">
      <c r="F1438" s="120"/>
    </row>
    <row r="1439" ht="12.75">
      <c r="F1439" s="120"/>
    </row>
    <row r="1440" ht="12.75">
      <c r="F1440" s="120"/>
    </row>
    <row r="1441" ht="12.75">
      <c r="F1441" s="120"/>
    </row>
    <row r="1442" ht="12.75">
      <c r="F1442" s="120"/>
    </row>
    <row r="1443" ht="12.75">
      <c r="F1443" s="120"/>
    </row>
    <row r="1444" ht="12.75">
      <c r="F1444" s="120"/>
    </row>
    <row r="1445" ht="12.75">
      <c r="F1445" s="120"/>
    </row>
    <row r="1446" ht="12.75">
      <c r="F1446" s="120"/>
    </row>
    <row r="1447" ht="12.75">
      <c r="F1447" s="120"/>
    </row>
    <row r="1448" ht="12.75">
      <c r="F1448" s="120"/>
    </row>
    <row r="1449" ht="12.75">
      <c r="F1449" s="120"/>
    </row>
    <row r="1450" ht="12.75">
      <c r="F1450" s="120"/>
    </row>
    <row r="1451" ht="12.75">
      <c r="F1451" s="120"/>
    </row>
  </sheetData>
  <sheetProtection autoFilter="0"/>
  <autoFilter ref="A1:A1370"/>
  <printOptions/>
  <pageMargins left="0.24" right="0.25" top="0.5" bottom="0.66" header="0.37" footer="0.5"/>
  <pageSetup fitToHeight="15"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">
    <tabColor rgb="FFFFC000"/>
  </sheetPr>
  <dimension ref="A1:G375"/>
  <sheetViews>
    <sheetView zoomScalePageLayoutView="0" workbookViewId="0" topLeftCell="A1">
      <selection activeCell="E10" sqref="E10"/>
    </sheetView>
  </sheetViews>
  <sheetFormatPr defaultColWidth="9.140625" defaultRowHeight="12.75"/>
  <cols>
    <col min="1" max="1" width="13.140625" style="233" customWidth="1"/>
    <col min="2" max="2" width="13.28125" style="236" customWidth="1"/>
    <col min="3" max="3" width="42.28125" style="234" customWidth="1"/>
    <col min="4" max="4" width="45.00390625" style="234" customWidth="1"/>
    <col min="5" max="5" width="32.421875" style="233" customWidth="1"/>
    <col min="6" max="6" width="34.421875" style="137" customWidth="1"/>
    <col min="7" max="7" width="30.7109375" style="137" customWidth="1"/>
    <col min="8" max="16384" width="9.140625" style="32" customWidth="1"/>
  </cols>
  <sheetData>
    <row r="1" spans="1:6" ht="30" customHeight="1">
      <c r="A1" s="218" t="s">
        <v>283</v>
      </c>
      <c r="B1" s="239" t="s">
        <v>284</v>
      </c>
      <c r="C1" s="218" t="s">
        <v>285</v>
      </c>
      <c r="D1" s="218" t="s">
        <v>286</v>
      </c>
      <c r="E1" s="218" t="s">
        <v>375</v>
      </c>
      <c r="F1" s="218" t="s">
        <v>109</v>
      </c>
    </row>
    <row r="2" spans="1:7" ht="38.25">
      <c r="A2" s="238">
        <f>IF((SUM('Разделы 5, 6, 7, 8'!E24:E24)=0),"","Неверно!")</f>
      </c>
      <c r="B2" s="240" t="s">
        <v>57</v>
      </c>
      <c r="C2" s="241" t="s">
        <v>58</v>
      </c>
      <c r="D2" s="241" t="s">
        <v>417</v>
      </c>
      <c r="E2" s="238" t="str">
        <f>CONCATENATE(SUM('Разделы 5, 6, 7, 8'!E24:E24),"=",0)</f>
        <v>0=0</v>
      </c>
      <c r="F2" s="138"/>
      <c r="G2" s="136" t="str">
        <f>IF(('ФЛК (информационный)'!A2="Неверно!")*('ФЛК (информационный)'!F2=""),"Внести подтверждение к нарушенному информационному ФЛК"," ")</f>
        <v> </v>
      </c>
    </row>
    <row r="3" spans="1:7" ht="38.25">
      <c r="A3" s="238">
        <f>IF((SUM('Раздел 4'!J42:J42)=0),"","Неверно!")</f>
      </c>
      <c r="B3" s="240" t="s">
        <v>59</v>
      </c>
      <c r="C3" s="241" t="s">
        <v>60</v>
      </c>
      <c r="D3" s="241" t="s">
        <v>409</v>
      </c>
      <c r="E3" s="238" t="str">
        <f>CONCATENATE(SUM('Раздел 4'!J42:J42),"=",0)</f>
        <v>0=0</v>
      </c>
      <c r="F3" s="138"/>
      <c r="G3" s="136" t="str">
        <f>IF(('ФЛК (информационный)'!A3="Неверно!")*('ФЛК (информационный)'!F3=""),"Внести подтверждение к нарушенному информационному ФЛК"," ")</f>
        <v> </v>
      </c>
    </row>
    <row r="4" spans="1:7" ht="38.25">
      <c r="A4" s="238">
        <f>IF((SUM('Разделы 5, 6, 7, 8'!E39:E39)&gt;=1),"","Неверно!")</f>
      </c>
      <c r="B4" s="240" t="s">
        <v>61</v>
      </c>
      <c r="C4" s="241" t="s">
        <v>62</v>
      </c>
      <c r="D4" s="241" t="s">
        <v>381</v>
      </c>
      <c r="E4" s="238" t="str">
        <f>CONCATENATE(SUM('Разделы 5, 6, 7, 8'!E39:E39),"&gt;=",1)</f>
        <v>77&gt;=1</v>
      </c>
      <c r="F4" s="138"/>
      <c r="G4" s="136" t="str">
        <f>IF(('ФЛК (информационный)'!A4="Неверно!")*('ФЛК (информационный)'!F4=""),"Внести подтверждение к нарушенному информационному ФЛК"," ")</f>
        <v> </v>
      </c>
    </row>
    <row r="5" spans="1:7" ht="38.25">
      <c r="A5" s="238">
        <f>IF((SUM('Разделы 5, 6, 7, 8'!E40:E40)=1),"","Неверно!")</f>
      </c>
      <c r="B5" s="240" t="s">
        <v>63</v>
      </c>
      <c r="C5" s="241" t="s">
        <v>64</v>
      </c>
      <c r="D5" s="241" t="s">
        <v>410</v>
      </c>
      <c r="E5" s="238" t="str">
        <f>CONCATENATE(SUM('Разделы 5, 6, 7, 8'!E40:E40),"=",1)</f>
        <v>1=1</v>
      </c>
      <c r="F5" s="138"/>
      <c r="G5" s="136" t="str">
        <f>IF(('ФЛК (информационный)'!A5="Неверно!")*('ФЛК (информационный)'!F5=""),"Внести подтверждение к нарушенному информационному ФЛК"," ")</f>
        <v> </v>
      </c>
    </row>
    <row r="6" spans="1:7" ht="38.25">
      <c r="A6" s="238">
        <f>IF((SUM('Раздел 4'!AF42:AF42)=0),"","Неверно!")</f>
      </c>
      <c r="B6" s="240" t="s">
        <v>65</v>
      </c>
      <c r="C6" s="241" t="s">
        <v>66</v>
      </c>
      <c r="D6" s="241" t="s">
        <v>409</v>
      </c>
      <c r="E6" s="238" t="str">
        <f>CONCATENATE(SUM('Раздел 4'!AF42:AF42),"=",0)</f>
        <v>0=0</v>
      </c>
      <c r="F6" s="138"/>
      <c r="G6" s="136" t="str">
        <f>IF(('ФЛК (информационный)'!A6="Неверно!")*('ФЛК (информационный)'!F6=""),"Внести подтверждение к нарушенному информационному ФЛК"," ")</f>
        <v> </v>
      </c>
    </row>
    <row r="7" ht="12.75">
      <c r="F7" s="139"/>
    </row>
    <row r="8" ht="12.75">
      <c r="F8" s="139"/>
    </row>
    <row r="9" ht="12.75">
      <c r="F9" s="139"/>
    </row>
    <row r="10" ht="12.75">
      <c r="F10" s="139"/>
    </row>
    <row r="11" ht="12.75">
      <c r="F11" s="139"/>
    </row>
    <row r="12" ht="12.75">
      <c r="F12" s="139"/>
    </row>
    <row r="13" ht="12.75">
      <c r="F13" s="139"/>
    </row>
    <row r="14" ht="12.75">
      <c r="F14" s="139"/>
    </row>
    <row r="15" ht="12.75">
      <c r="F15" s="139"/>
    </row>
    <row r="16" ht="12.75">
      <c r="F16" s="139"/>
    </row>
    <row r="17" ht="12.75">
      <c r="F17" s="139"/>
    </row>
    <row r="18" ht="12.75">
      <c r="F18" s="139"/>
    </row>
    <row r="19" ht="12.75">
      <c r="F19" s="139"/>
    </row>
    <row r="20" ht="12.75">
      <c r="F20" s="139"/>
    </row>
    <row r="21" ht="12.75">
      <c r="F21" s="139"/>
    </row>
    <row r="22" ht="12.75">
      <c r="F22" s="139"/>
    </row>
    <row r="23" ht="12.75">
      <c r="F23" s="139"/>
    </row>
    <row r="24" ht="12.75">
      <c r="F24" s="139"/>
    </row>
    <row r="25" ht="12.75">
      <c r="F25" s="139"/>
    </row>
    <row r="26" ht="12.75">
      <c r="F26" s="139"/>
    </row>
    <row r="27" ht="12.75">
      <c r="F27" s="139"/>
    </row>
    <row r="28" ht="12.75">
      <c r="F28" s="139"/>
    </row>
    <row r="29" ht="12.75">
      <c r="F29" s="139"/>
    </row>
    <row r="30" ht="12.75">
      <c r="F30" s="139"/>
    </row>
    <row r="31" ht="12.75">
      <c r="F31" s="139"/>
    </row>
    <row r="32" ht="12.75">
      <c r="F32" s="139"/>
    </row>
    <row r="33" ht="12.75">
      <c r="F33" s="139"/>
    </row>
    <row r="34" ht="12.75">
      <c r="F34" s="139"/>
    </row>
    <row r="35" ht="12.75">
      <c r="F35" s="139"/>
    </row>
    <row r="36" ht="12.75">
      <c r="F36" s="139"/>
    </row>
    <row r="37" ht="12.75">
      <c r="F37" s="139"/>
    </row>
    <row r="38" ht="12.75">
      <c r="F38" s="139"/>
    </row>
    <row r="39" ht="12.75">
      <c r="F39" s="139"/>
    </row>
    <row r="40" ht="12.75">
      <c r="F40" s="139"/>
    </row>
    <row r="41" ht="12.75">
      <c r="F41" s="139"/>
    </row>
    <row r="42" ht="12.75">
      <c r="F42" s="139"/>
    </row>
    <row r="43" ht="12.75">
      <c r="F43" s="139"/>
    </row>
    <row r="44" ht="12.75">
      <c r="F44" s="139"/>
    </row>
    <row r="45" ht="12.75">
      <c r="F45" s="139"/>
    </row>
    <row r="46" ht="12.75">
      <c r="F46" s="139"/>
    </row>
    <row r="47" ht="12.75">
      <c r="F47" s="139"/>
    </row>
    <row r="48" ht="12.75">
      <c r="F48" s="139"/>
    </row>
    <row r="49" ht="12.75">
      <c r="F49" s="139"/>
    </row>
    <row r="50" ht="12.75">
      <c r="F50" s="139"/>
    </row>
    <row r="51" ht="12.75">
      <c r="F51" s="139"/>
    </row>
    <row r="52" ht="12.75">
      <c r="F52" s="139"/>
    </row>
    <row r="53" ht="12.75">
      <c r="F53" s="139"/>
    </row>
    <row r="54" ht="12.75">
      <c r="F54" s="139"/>
    </row>
    <row r="55" ht="12.75">
      <c r="F55" s="139"/>
    </row>
    <row r="56" ht="12.75">
      <c r="F56" s="139"/>
    </row>
    <row r="57" ht="12.75">
      <c r="F57" s="139"/>
    </row>
    <row r="58" ht="12.75">
      <c r="F58" s="139"/>
    </row>
    <row r="59" ht="12.75">
      <c r="F59" s="139"/>
    </row>
    <row r="60" ht="12.75">
      <c r="F60" s="139"/>
    </row>
    <row r="61" ht="12.75">
      <c r="F61" s="139"/>
    </row>
    <row r="62" ht="12.75">
      <c r="F62" s="139"/>
    </row>
    <row r="63" ht="12.75">
      <c r="F63" s="139"/>
    </row>
    <row r="64" ht="12.75">
      <c r="F64" s="139"/>
    </row>
    <row r="65" ht="12.75">
      <c r="F65" s="139"/>
    </row>
    <row r="66" ht="12.75">
      <c r="F66" s="139"/>
    </row>
    <row r="67" ht="12.75">
      <c r="F67" s="139"/>
    </row>
    <row r="68" ht="12.75">
      <c r="F68" s="139"/>
    </row>
    <row r="69" ht="12.75">
      <c r="F69" s="139"/>
    </row>
    <row r="70" ht="12.75">
      <c r="F70" s="139"/>
    </row>
    <row r="71" ht="12.75">
      <c r="F71" s="139"/>
    </row>
    <row r="72" ht="12.75">
      <c r="F72" s="139"/>
    </row>
    <row r="73" ht="12.75">
      <c r="F73" s="139"/>
    </row>
    <row r="74" ht="12.75">
      <c r="F74" s="139"/>
    </row>
    <row r="75" ht="12.75">
      <c r="F75" s="139"/>
    </row>
    <row r="76" ht="12.75">
      <c r="F76" s="139"/>
    </row>
    <row r="77" ht="12.75">
      <c r="F77" s="139"/>
    </row>
    <row r="78" ht="12.75">
      <c r="F78" s="139"/>
    </row>
    <row r="79" ht="12.75">
      <c r="F79" s="139"/>
    </row>
    <row r="80" ht="12.75">
      <c r="F80" s="139"/>
    </row>
    <row r="81" ht="12.75">
      <c r="F81" s="139"/>
    </row>
    <row r="82" ht="12.75">
      <c r="F82" s="139"/>
    </row>
    <row r="83" ht="12.75">
      <c r="F83" s="139"/>
    </row>
    <row r="84" ht="12.75">
      <c r="F84" s="139"/>
    </row>
    <row r="85" ht="12.75">
      <c r="F85" s="140"/>
    </row>
    <row r="86" ht="12.75">
      <c r="F86" s="140"/>
    </row>
    <row r="87" ht="12.75">
      <c r="F87" s="140"/>
    </row>
    <row r="88" ht="12.75">
      <c r="F88" s="140"/>
    </row>
    <row r="89" ht="12.75">
      <c r="F89" s="140"/>
    </row>
    <row r="90" ht="12.75">
      <c r="F90" s="140"/>
    </row>
    <row r="91" ht="12.75">
      <c r="F91" s="140"/>
    </row>
    <row r="92" ht="12.75">
      <c r="F92" s="140"/>
    </row>
    <row r="93" ht="12.75">
      <c r="F93" s="140"/>
    </row>
    <row r="94" ht="12.75">
      <c r="F94" s="140"/>
    </row>
    <row r="95" ht="12.75">
      <c r="F95" s="140"/>
    </row>
    <row r="96" ht="12.75">
      <c r="F96" s="140"/>
    </row>
    <row r="97" ht="12.75">
      <c r="F97" s="140"/>
    </row>
    <row r="98" ht="12.75">
      <c r="F98" s="140"/>
    </row>
    <row r="99" ht="12.75">
      <c r="F99" s="140"/>
    </row>
    <row r="100" ht="12.75">
      <c r="F100" s="140"/>
    </row>
    <row r="101" ht="12.75">
      <c r="F101" s="140"/>
    </row>
    <row r="102" ht="12.75">
      <c r="F102" s="140"/>
    </row>
    <row r="103" ht="12.75">
      <c r="F103" s="140"/>
    </row>
    <row r="104" ht="12.75">
      <c r="F104" s="140"/>
    </row>
    <row r="105" ht="12.75">
      <c r="F105" s="140"/>
    </row>
    <row r="106" ht="12.75">
      <c r="F106" s="140"/>
    </row>
    <row r="107" ht="12.75">
      <c r="F107" s="140"/>
    </row>
    <row r="108" ht="12.75">
      <c r="F108" s="140"/>
    </row>
    <row r="109" ht="12.75">
      <c r="F109" s="140"/>
    </row>
    <row r="110" ht="12.75">
      <c r="F110" s="140"/>
    </row>
    <row r="111" ht="12.75">
      <c r="F111" s="140"/>
    </row>
    <row r="112" ht="12.75">
      <c r="F112" s="140"/>
    </row>
    <row r="113" ht="12.75">
      <c r="F113" s="140"/>
    </row>
    <row r="114" ht="12.75">
      <c r="F114" s="140"/>
    </row>
    <row r="115" ht="12.75">
      <c r="F115" s="140"/>
    </row>
    <row r="116" ht="12.75">
      <c r="F116" s="140"/>
    </row>
    <row r="117" ht="12.75">
      <c r="F117" s="140"/>
    </row>
    <row r="118" ht="12.75">
      <c r="F118" s="140"/>
    </row>
    <row r="119" ht="12.75">
      <c r="F119" s="140"/>
    </row>
    <row r="120" ht="12.75">
      <c r="F120" s="140"/>
    </row>
    <row r="121" ht="12.75">
      <c r="F121" s="140"/>
    </row>
    <row r="122" ht="12.75">
      <c r="F122" s="140"/>
    </row>
    <row r="123" ht="12.75">
      <c r="F123" s="140"/>
    </row>
    <row r="124" ht="12.75">
      <c r="F124" s="140"/>
    </row>
    <row r="125" ht="12.75">
      <c r="F125" s="140"/>
    </row>
    <row r="126" ht="12.75">
      <c r="F126" s="140"/>
    </row>
    <row r="127" ht="12.75">
      <c r="F127" s="140"/>
    </row>
    <row r="128" ht="12.75">
      <c r="F128" s="140"/>
    </row>
    <row r="129" ht="12.75">
      <c r="F129" s="140"/>
    </row>
    <row r="130" ht="12.75">
      <c r="F130" s="140"/>
    </row>
    <row r="131" ht="12.75">
      <c r="F131" s="140"/>
    </row>
    <row r="132" ht="12.75">
      <c r="F132" s="140"/>
    </row>
    <row r="133" ht="12.75">
      <c r="F133" s="140"/>
    </row>
    <row r="134" ht="12.75">
      <c r="F134" s="140"/>
    </row>
    <row r="135" ht="12.75">
      <c r="F135" s="140"/>
    </row>
    <row r="136" ht="12.75">
      <c r="F136" s="140"/>
    </row>
    <row r="137" ht="12.75">
      <c r="F137" s="140"/>
    </row>
    <row r="138" ht="12.75">
      <c r="F138" s="140"/>
    </row>
    <row r="139" ht="12.75">
      <c r="F139" s="140"/>
    </row>
    <row r="140" ht="12.75">
      <c r="F140" s="140"/>
    </row>
    <row r="141" ht="12.75">
      <c r="F141" s="140"/>
    </row>
    <row r="142" ht="12.75">
      <c r="F142" s="140"/>
    </row>
    <row r="143" ht="12.75">
      <c r="F143" s="140"/>
    </row>
    <row r="144" ht="12.75">
      <c r="F144" s="140"/>
    </row>
    <row r="145" ht="12.75">
      <c r="F145" s="140"/>
    </row>
    <row r="146" ht="12.75">
      <c r="F146" s="140"/>
    </row>
    <row r="147" ht="12.75">
      <c r="F147" s="140"/>
    </row>
    <row r="148" ht="12.75">
      <c r="F148" s="140"/>
    </row>
    <row r="149" ht="12.75">
      <c r="F149" s="140"/>
    </row>
    <row r="150" ht="12.75">
      <c r="F150" s="140"/>
    </row>
    <row r="151" ht="12.75">
      <c r="F151" s="140"/>
    </row>
    <row r="152" ht="12.75">
      <c r="F152" s="140"/>
    </row>
    <row r="153" ht="12.75">
      <c r="F153" s="140"/>
    </row>
    <row r="154" ht="12.75">
      <c r="F154" s="140"/>
    </row>
    <row r="155" ht="12.75">
      <c r="F155" s="140"/>
    </row>
    <row r="156" ht="12.75">
      <c r="F156" s="140"/>
    </row>
    <row r="157" ht="12.75">
      <c r="F157" s="140"/>
    </row>
    <row r="158" ht="12.75">
      <c r="F158" s="140"/>
    </row>
    <row r="159" ht="12.75">
      <c r="F159" s="140"/>
    </row>
    <row r="160" ht="12.75">
      <c r="F160" s="140"/>
    </row>
    <row r="161" ht="12.75">
      <c r="F161" s="140"/>
    </row>
    <row r="162" ht="12.75">
      <c r="F162" s="140"/>
    </row>
    <row r="163" ht="12.75">
      <c r="F163" s="140"/>
    </row>
    <row r="164" ht="12.75">
      <c r="F164" s="140"/>
    </row>
    <row r="165" ht="12.75">
      <c r="F165" s="140"/>
    </row>
    <row r="166" ht="12.75">
      <c r="F166" s="140"/>
    </row>
    <row r="167" ht="12.75">
      <c r="F167" s="140"/>
    </row>
    <row r="168" ht="12.75">
      <c r="F168" s="140"/>
    </row>
    <row r="169" ht="12.75">
      <c r="F169" s="140"/>
    </row>
    <row r="170" ht="12.75">
      <c r="F170" s="140"/>
    </row>
    <row r="171" ht="12.75">
      <c r="F171" s="140"/>
    </row>
    <row r="172" ht="12.75">
      <c r="F172" s="140"/>
    </row>
    <row r="173" ht="12.75">
      <c r="F173" s="140"/>
    </row>
    <row r="174" ht="12.75">
      <c r="F174" s="140"/>
    </row>
    <row r="175" ht="12.75">
      <c r="F175" s="140"/>
    </row>
    <row r="176" ht="12.75">
      <c r="F176" s="140"/>
    </row>
    <row r="177" ht="12.75">
      <c r="F177" s="140"/>
    </row>
    <row r="178" ht="12.75">
      <c r="F178" s="140"/>
    </row>
    <row r="179" ht="12.75">
      <c r="F179" s="140"/>
    </row>
    <row r="180" ht="12.75">
      <c r="F180" s="140"/>
    </row>
    <row r="181" ht="12.75">
      <c r="F181" s="140"/>
    </row>
    <row r="182" ht="12.75">
      <c r="F182" s="140"/>
    </row>
    <row r="183" ht="12.75">
      <c r="F183" s="140"/>
    </row>
    <row r="184" ht="12.75">
      <c r="F184" s="140"/>
    </row>
    <row r="185" ht="12.75">
      <c r="F185" s="140"/>
    </row>
    <row r="186" ht="12.75">
      <c r="F186" s="140"/>
    </row>
    <row r="187" ht="12.75">
      <c r="F187" s="140"/>
    </row>
    <row r="188" ht="12.75">
      <c r="F188" s="140"/>
    </row>
    <row r="189" ht="12.75">
      <c r="F189" s="140"/>
    </row>
    <row r="190" ht="12.75">
      <c r="F190" s="140"/>
    </row>
    <row r="191" ht="12.75">
      <c r="F191" s="140"/>
    </row>
    <row r="192" ht="12.75">
      <c r="F192" s="140"/>
    </row>
    <row r="193" ht="12.75">
      <c r="F193" s="140"/>
    </row>
    <row r="194" ht="12.75">
      <c r="F194" s="140"/>
    </row>
    <row r="195" ht="12.75">
      <c r="F195" s="140"/>
    </row>
    <row r="196" ht="12.75">
      <c r="F196" s="140"/>
    </row>
    <row r="197" ht="12.75">
      <c r="F197" s="140"/>
    </row>
    <row r="198" ht="12.75">
      <c r="F198" s="140"/>
    </row>
    <row r="199" ht="12.75">
      <c r="F199" s="140"/>
    </row>
    <row r="200" ht="12.75">
      <c r="F200" s="140"/>
    </row>
    <row r="201" ht="12.75">
      <c r="F201" s="140"/>
    </row>
    <row r="202" ht="12.75">
      <c r="F202" s="140"/>
    </row>
    <row r="203" ht="12.75">
      <c r="F203" s="140"/>
    </row>
    <row r="204" ht="12.75">
      <c r="F204" s="140"/>
    </row>
    <row r="205" ht="12.75">
      <c r="F205" s="140"/>
    </row>
    <row r="206" ht="12.75">
      <c r="F206" s="140"/>
    </row>
    <row r="207" ht="12.75">
      <c r="F207" s="140"/>
    </row>
    <row r="208" ht="12.75">
      <c r="F208" s="140"/>
    </row>
    <row r="209" ht="12.75">
      <c r="F209" s="140"/>
    </row>
    <row r="210" ht="12.75">
      <c r="F210" s="140"/>
    </row>
    <row r="211" ht="12.75">
      <c r="F211" s="140"/>
    </row>
    <row r="212" ht="12.75">
      <c r="F212" s="140"/>
    </row>
    <row r="213" ht="12.75">
      <c r="F213" s="140"/>
    </row>
    <row r="214" ht="12.75">
      <c r="F214" s="140"/>
    </row>
    <row r="215" ht="12.75">
      <c r="F215" s="140"/>
    </row>
    <row r="216" ht="12.75">
      <c r="F216" s="140"/>
    </row>
    <row r="217" ht="12.75">
      <c r="F217" s="140"/>
    </row>
    <row r="218" ht="12.75">
      <c r="F218" s="140"/>
    </row>
    <row r="219" ht="12.75">
      <c r="F219" s="140"/>
    </row>
    <row r="220" ht="12.75">
      <c r="F220" s="140"/>
    </row>
    <row r="221" ht="12.75">
      <c r="F221" s="140"/>
    </row>
    <row r="222" ht="12.75">
      <c r="F222" s="140"/>
    </row>
    <row r="223" ht="12.75">
      <c r="F223" s="140"/>
    </row>
    <row r="224" ht="12.75">
      <c r="F224" s="140"/>
    </row>
    <row r="225" ht="12.75">
      <c r="F225" s="140"/>
    </row>
    <row r="226" ht="12.75">
      <c r="F226" s="140"/>
    </row>
    <row r="227" ht="12.75">
      <c r="F227" s="140"/>
    </row>
    <row r="228" ht="12.75">
      <c r="F228" s="140"/>
    </row>
    <row r="229" ht="12.75">
      <c r="F229" s="140"/>
    </row>
    <row r="230" ht="12.75">
      <c r="F230" s="140"/>
    </row>
    <row r="231" ht="12.75">
      <c r="F231" s="140"/>
    </row>
    <row r="232" ht="12.75">
      <c r="F232" s="140"/>
    </row>
    <row r="233" ht="12.75">
      <c r="F233" s="140"/>
    </row>
    <row r="234" ht="12.75">
      <c r="F234" s="140"/>
    </row>
    <row r="235" ht="12.75">
      <c r="F235" s="140"/>
    </row>
    <row r="236" ht="12.75">
      <c r="F236" s="140"/>
    </row>
    <row r="237" ht="12.75">
      <c r="F237" s="140"/>
    </row>
    <row r="238" ht="12.75">
      <c r="F238" s="140"/>
    </row>
    <row r="239" ht="12.75">
      <c r="F239" s="140"/>
    </row>
    <row r="240" ht="12.75">
      <c r="F240" s="140"/>
    </row>
    <row r="241" ht="12.75">
      <c r="F241" s="140"/>
    </row>
    <row r="242" ht="12.75">
      <c r="F242" s="140"/>
    </row>
    <row r="243" ht="12.75">
      <c r="F243" s="140"/>
    </row>
    <row r="244" ht="12.75">
      <c r="F244" s="140"/>
    </row>
    <row r="245" ht="12.75">
      <c r="F245" s="140"/>
    </row>
    <row r="246" ht="12.75">
      <c r="F246" s="140"/>
    </row>
    <row r="247" ht="12.75">
      <c r="F247" s="140"/>
    </row>
    <row r="248" ht="12.75">
      <c r="F248" s="140"/>
    </row>
    <row r="249" ht="12.75">
      <c r="F249" s="140"/>
    </row>
    <row r="250" ht="12.75">
      <c r="F250" s="140"/>
    </row>
    <row r="251" ht="12.75">
      <c r="F251" s="140"/>
    </row>
    <row r="252" ht="12.75">
      <c r="F252" s="140"/>
    </row>
    <row r="253" ht="12.75">
      <c r="F253" s="140"/>
    </row>
    <row r="254" ht="12.75">
      <c r="F254" s="140"/>
    </row>
    <row r="255" ht="12.75">
      <c r="F255" s="140"/>
    </row>
    <row r="256" ht="12.75">
      <c r="F256" s="140"/>
    </row>
    <row r="257" ht="12.75">
      <c r="F257" s="140"/>
    </row>
    <row r="258" ht="12.75">
      <c r="F258" s="140"/>
    </row>
    <row r="259" ht="12.75">
      <c r="F259" s="140"/>
    </row>
    <row r="260" ht="12.75">
      <c r="F260" s="140"/>
    </row>
    <row r="261" ht="12.75">
      <c r="F261" s="140"/>
    </row>
    <row r="262" ht="12.75">
      <c r="F262" s="140"/>
    </row>
    <row r="263" ht="12.75">
      <c r="F263" s="140"/>
    </row>
    <row r="264" ht="12.75">
      <c r="F264" s="140"/>
    </row>
    <row r="265" ht="12.75">
      <c r="F265" s="140"/>
    </row>
    <row r="266" ht="12.75">
      <c r="F266" s="140"/>
    </row>
    <row r="267" ht="12.75">
      <c r="F267" s="140"/>
    </row>
    <row r="268" ht="12.75">
      <c r="F268" s="140"/>
    </row>
    <row r="269" ht="12.75">
      <c r="F269" s="140"/>
    </row>
    <row r="270" ht="12.75">
      <c r="F270" s="140"/>
    </row>
    <row r="271" ht="12.75">
      <c r="F271" s="140"/>
    </row>
    <row r="272" ht="12.75">
      <c r="F272" s="140"/>
    </row>
    <row r="273" ht="12.75">
      <c r="F273" s="140"/>
    </row>
    <row r="274" ht="12.75">
      <c r="F274" s="140"/>
    </row>
    <row r="275" ht="12.75">
      <c r="F275" s="140"/>
    </row>
    <row r="276" ht="12.75">
      <c r="F276" s="140"/>
    </row>
    <row r="277" ht="12.75">
      <c r="F277" s="140"/>
    </row>
    <row r="278" ht="12.75">
      <c r="F278" s="140"/>
    </row>
    <row r="279" ht="12.75">
      <c r="F279" s="140"/>
    </row>
    <row r="280" ht="12.75">
      <c r="F280" s="140"/>
    </row>
    <row r="281" ht="12.75">
      <c r="F281" s="140"/>
    </row>
    <row r="282" ht="12.75">
      <c r="F282" s="140"/>
    </row>
    <row r="283" ht="12.75">
      <c r="F283" s="140"/>
    </row>
    <row r="284" ht="12.75">
      <c r="F284" s="140"/>
    </row>
    <row r="285" ht="12.75">
      <c r="F285" s="140"/>
    </row>
    <row r="286" ht="12.75">
      <c r="F286" s="140"/>
    </row>
    <row r="287" ht="12.75">
      <c r="F287" s="140"/>
    </row>
    <row r="288" ht="12.75">
      <c r="F288" s="140"/>
    </row>
    <row r="289" ht="12.75">
      <c r="F289" s="140"/>
    </row>
    <row r="290" ht="12.75">
      <c r="F290" s="140"/>
    </row>
    <row r="291" ht="12.75">
      <c r="F291" s="140"/>
    </row>
    <row r="292" ht="12.75">
      <c r="F292" s="140"/>
    </row>
    <row r="293" ht="12.75">
      <c r="F293" s="140"/>
    </row>
    <row r="294" ht="12.75">
      <c r="F294" s="140"/>
    </row>
    <row r="295" ht="12.75">
      <c r="F295" s="140"/>
    </row>
    <row r="296" ht="12.75">
      <c r="F296" s="140"/>
    </row>
    <row r="297" ht="12.75">
      <c r="F297" s="140"/>
    </row>
    <row r="298" ht="12.75">
      <c r="F298" s="140"/>
    </row>
    <row r="299" ht="12.75">
      <c r="F299" s="140"/>
    </row>
    <row r="300" ht="12.75">
      <c r="F300" s="140"/>
    </row>
    <row r="301" ht="12.75">
      <c r="F301" s="140"/>
    </row>
    <row r="302" ht="12.75">
      <c r="F302" s="140"/>
    </row>
    <row r="303" ht="12.75">
      <c r="F303" s="140"/>
    </row>
    <row r="304" ht="12.75">
      <c r="F304" s="140"/>
    </row>
    <row r="305" ht="12.75">
      <c r="F305" s="140"/>
    </row>
    <row r="306" ht="12.75">
      <c r="F306" s="140"/>
    </row>
    <row r="307" ht="12.75">
      <c r="F307" s="140"/>
    </row>
    <row r="308" ht="12.75">
      <c r="F308" s="140"/>
    </row>
    <row r="309" ht="12.75">
      <c r="F309" s="140"/>
    </row>
    <row r="310" ht="12.75">
      <c r="F310" s="140"/>
    </row>
    <row r="311" ht="12.75">
      <c r="F311" s="140"/>
    </row>
    <row r="312" ht="12.75">
      <c r="F312" s="140"/>
    </row>
    <row r="313" ht="12.75">
      <c r="F313" s="140"/>
    </row>
    <row r="314" ht="12.75">
      <c r="F314" s="140"/>
    </row>
    <row r="315" ht="12.75">
      <c r="F315" s="140"/>
    </row>
    <row r="316" ht="12.75">
      <c r="F316" s="140"/>
    </row>
    <row r="317" ht="12.75">
      <c r="F317" s="140"/>
    </row>
    <row r="318" ht="12.75">
      <c r="F318" s="140"/>
    </row>
    <row r="319" ht="12.75">
      <c r="F319" s="140"/>
    </row>
    <row r="320" ht="12.75">
      <c r="F320" s="140"/>
    </row>
    <row r="321" ht="12.75">
      <c r="F321" s="140"/>
    </row>
    <row r="322" ht="12.75">
      <c r="F322" s="140"/>
    </row>
    <row r="323" ht="12.75">
      <c r="F323" s="140"/>
    </row>
    <row r="324" ht="12.75">
      <c r="F324" s="140"/>
    </row>
    <row r="325" ht="12.75">
      <c r="F325" s="140"/>
    </row>
    <row r="326" ht="12.75">
      <c r="F326" s="140"/>
    </row>
    <row r="327" ht="12.75">
      <c r="F327" s="140"/>
    </row>
    <row r="328" ht="12.75">
      <c r="F328" s="140"/>
    </row>
    <row r="329" ht="12.75">
      <c r="F329" s="140"/>
    </row>
    <row r="330" ht="12.75">
      <c r="F330" s="140"/>
    </row>
    <row r="331" ht="12.75">
      <c r="F331" s="140"/>
    </row>
    <row r="332" ht="12.75">
      <c r="F332" s="140"/>
    </row>
    <row r="333" ht="12.75">
      <c r="F333" s="140"/>
    </row>
    <row r="334" ht="12.75">
      <c r="F334" s="140"/>
    </row>
    <row r="335" ht="12.75">
      <c r="F335" s="140"/>
    </row>
    <row r="336" ht="12.75">
      <c r="F336" s="140"/>
    </row>
    <row r="337" ht="12.75">
      <c r="F337" s="140"/>
    </row>
    <row r="338" ht="12.75">
      <c r="F338" s="140"/>
    </row>
    <row r="339" ht="12.75">
      <c r="F339" s="140"/>
    </row>
    <row r="340" ht="12.75">
      <c r="F340" s="140"/>
    </row>
    <row r="341" ht="12.75">
      <c r="F341" s="140"/>
    </row>
    <row r="342" ht="12.75">
      <c r="F342" s="140"/>
    </row>
    <row r="343" ht="12.75">
      <c r="F343" s="140"/>
    </row>
    <row r="344" ht="12.75">
      <c r="F344" s="140"/>
    </row>
    <row r="345" ht="12.75">
      <c r="F345" s="140"/>
    </row>
    <row r="346" ht="12.75">
      <c r="F346" s="140"/>
    </row>
    <row r="347" ht="12.75">
      <c r="F347" s="140"/>
    </row>
    <row r="348" ht="12.75">
      <c r="F348" s="140"/>
    </row>
    <row r="349" ht="12.75">
      <c r="F349" s="140"/>
    </row>
    <row r="350" ht="12.75">
      <c r="F350" s="140"/>
    </row>
    <row r="351" ht="12.75">
      <c r="F351" s="140"/>
    </row>
    <row r="352" ht="12.75">
      <c r="F352" s="140"/>
    </row>
    <row r="353" ht="12.75">
      <c r="F353" s="140"/>
    </row>
    <row r="354" ht="12.75">
      <c r="F354" s="140"/>
    </row>
    <row r="355" ht="12.75">
      <c r="F355" s="140"/>
    </row>
    <row r="356" ht="12.75">
      <c r="F356" s="140"/>
    </row>
    <row r="357" ht="12.75">
      <c r="F357" s="140"/>
    </row>
    <row r="358" ht="12.75">
      <c r="F358" s="140"/>
    </row>
    <row r="359" ht="12.75">
      <c r="F359" s="140"/>
    </row>
    <row r="360" ht="12.75">
      <c r="F360" s="140"/>
    </row>
    <row r="361" ht="12.75">
      <c r="F361" s="140"/>
    </row>
    <row r="362" ht="12.75">
      <c r="F362" s="140"/>
    </row>
    <row r="363" ht="12.75">
      <c r="F363" s="140"/>
    </row>
    <row r="364" ht="12.75">
      <c r="F364" s="140"/>
    </row>
    <row r="365" ht="12.75">
      <c r="F365" s="140"/>
    </row>
    <row r="366" ht="12.75">
      <c r="F366" s="140"/>
    </row>
    <row r="367" ht="12.75">
      <c r="F367" s="140"/>
    </row>
    <row r="368" ht="12.75">
      <c r="F368" s="140"/>
    </row>
    <row r="369" ht="12.75">
      <c r="F369" s="140"/>
    </row>
    <row r="370" ht="12.75">
      <c r="F370" s="140"/>
    </row>
    <row r="371" ht="12.75">
      <c r="F371" s="140"/>
    </row>
    <row r="372" ht="12.75">
      <c r="F372" s="140"/>
    </row>
    <row r="373" ht="12.75">
      <c r="F373" s="140"/>
    </row>
    <row r="374" ht="12.75">
      <c r="F374" s="140"/>
    </row>
    <row r="375" ht="12.75">
      <c r="F375" s="140"/>
    </row>
  </sheetData>
  <sheetProtection/>
  <printOptions/>
  <pageMargins left="0.75" right="0.75" top="1" bottom="1" header="0.5" footer="0.5"/>
  <pageSetup horizontalDpi="600" verticalDpi="600" orientation="portrait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>
    <tabColor indexed="22"/>
  </sheetPr>
  <dimension ref="A1:E87"/>
  <sheetViews>
    <sheetView showGridLines="0" zoomScalePageLayoutView="0" workbookViewId="0" topLeftCell="A1">
      <selection activeCell="D13" sqref="D13"/>
    </sheetView>
  </sheetViews>
  <sheetFormatPr defaultColWidth="9.140625" defaultRowHeight="12.75"/>
  <cols>
    <col min="1" max="1" width="64.140625" style="75" customWidth="1"/>
    <col min="2" max="2" width="7.8515625" style="28" customWidth="1"/>
    <col min="3" max="3" width="2.8515625" style="4" customWidth="1"/>
    <col min="4" max="4" width="41.7109375" style="4" bestFit="1" customWidth="1"/>
    <col min="5" max="5" width="5.57421875" style="4" bestFit="1" customWidth="1"/>
    <col min="6" max="16384" width="9.140625" style="4" customWidth="1"/>
  </cols>
  <sheetData>
    <row r="1" spans="1:5" ht="13.5" thickBot="1">
      <c r="A1" s="157" t="s">
        <v>235</v>
      </c>
      <c r="B1" s="157" t="s">
        <v>231</v>
      </c>
      <c r="C1" s="135"/>
      <c r="D1" s="157" t="s">
        <v>232</v>
      </c>
      <c r="E1" s="157" t="s">
        <v>231</v>
      </c>
    </row>
    <row r="2" spans="1:5" ht="15.75">
      <c r="A2" s="74" t="s">
        <v>187</v>
      </c>
      <c r="B2" s="29">
        <v>1</v>
      </c>
      <c r="D2" s="1">
        <v>6</v>
      </c>
      <c r="E2" s="26" t="s">
        <v>233</v>
      </c>
    </row>
    <row r="3" spans="1:5" ht="16.5" thickBot="1">
      <c r="A3" s="74" t="s">
        <v>287</v>
      </c>
      <c r="B3" s="29">
        <v>3</v>
      </c>
      <c r="D3" s="2">
        <v>12</v>
      </c>
      <c r="E3" s="27" t="s">
        <v>234</v>
      </c>
    </row>
    <row r="4" spans="1:2" ht="15.75">
      <c r="A4" s="74" t="s">
        <v>188</v>
      </c>
      <c r="B4" s="29">
        <v>15</v>
      </c>
    </row>
    <row r="5" spans="1:2" ht="15.75">
      <c r="A5" s="74" t="s">
        <v>189</v>
      </c>
      <c r="B5" s="29">
        <v>21</v>
      </c>
    </row>
    <row r="6" spans="1:2" ht="15.75">
      <c r="A6" s="74" t="s">
        <v>190</v>
      </c>
      <c r="B6" s="29">
        <v>31</v>
      </c>
    </row>
    <row r="7" spans="1:2" ht="15.75">
      <c r="A7" s="74" t="s">
        <v>191</v>
      </c>
      <c r="B7" s="29">
        <v>37</v>
      </c>
    </row>
    <row r="8" spans="1:2" ht="15.75">
      <c r="A8" s="74" t="s">
        <v>288</v>
      </c>
      <c r="B8" s="29">
        <v>43</v>
      </c>
    </row>
    <row r="9" spans="1:2" ht="15.75">
      <c r="A9" s="74" t="s">
        <v>193</v>
      </c>
      <c r="B9" s="29">
        <v>47</v>
      </c>
    </row>
    <row r="10" spans="1:2" ht="15.75">
      <c r="A10" s="74" t="s">
        <v>289</v>
      </c>
      <c r="B10" s="29">
        <v>55</v>
      </c>
    </row>
    <row r="11" spans="1:2" ht="15.75">
      <c r="A11" s="74" t="s">
        <v>192</v>
      </c>
      <c r="B11" s="29">
        <v>57</v>
      </c>
    </row>
    <row r="12" spans="1:2" ht="15.75">
      <c r="A12" s="74" t="s">
        <v>194</v>
      </c>
      <c r="B12" s="29">
        <v>63</v>
      </c>
    </row>
    <row r="13" spans="1:2" ht="15.75">
      <c r="A13" s="74" t="s">
        <v>195</v>
      </c>
      <c r="B13" s="29">
        <v>85</v>
      </c>
    </row>
    <row r="14" spans="1:2" ht="15.75">
      <c r="A14" s="74" t="s">
        <v>196</v>
      </c>
      <c r="B14" s="29">
        <v>87</v>
      </c>
    </row>
    <row r="15" spans="1:2" ht="15.75">
      <c r="A15" s="74" t="s">
        <v>197</v>
      </c>
      <c r="B15" s="29">
        <v>141</v>
      </c>
    </row>
    <row r="16" spans="1:2" ht="15.75">
      <c r="A16" s="74" t="s">
        <v>198</v>
      </c>
      <c r="B16" s="29">
        <v>147</v>
      </c>
    </row>
    <row r="17" spans="1:2" ht="15.75">
      <c r="A17" s="74" t="s">
        <v>199</v>
      </c>
      <c r="B17" s="29">
        <v>127</v>
      </c>
    </row>
    <row r="18" spans="1:2" ht="15" customHeight="1">
      <c r="A18" s="74" t="s">
        <v>200</v>
      </c>
      <c r="B18" s="29">
        <v>133</v>
      </c>
    </row>
    <row r="19" spans="1:2" ht="15.75">
      <c r="A19" s="74" t="s">
        <v>290</v>
      </c>
      <c r="B19" s="29">
        <v>153</v>
      </c>
    </row>
    <row r="20" spans="1:2" ht="15.75">
      <c r="A20" s="74" t="s">
        <v>201</v>
      </c>
      <c r="B20" s="29">
        <v>159</v>
      </c>
    </row>
    <row r="21" spans="1:2" ht="15.75">
      <c r="A21" s="74" t="s">
        <v>110</v>
      </c>
      <c r="B21" s="29">
        <v>171</v>
      </c>
    </row>
    <row r="22" spans="1:2" ht="15.75">
      <c r="A22" s="74" t="s">
        <v>291</v>
      </c>
      <c r="B22" s="29">
        <v>165</v>
      </c>
    </row>
    <row r="23" spans="1:2" ht="15.75">
      <c r="A23" s="74" t="s">
        <v>202</v>
      </c>
      <c r="B23" s="29">
        <v>5</v>
      </c>
    </row>
    <row r="24" spans="1:2" ht="15.75">
      <c r="A24" s="74" t="s">
        <v>280</v>
      </c>
      <c r="B24" s="29">
        <v>167</v>
      </c>
    </row>
    <row r="25" spans="1:2" ht="15.75">
      <c r="A25" s="74" t="s">
        <v>279</v>
      </c>
      <c r="B25" s="29">
        <v>51</v>
      </c>
    </row>
    <row r="26" spans="1:2" ht="15.75">
      <c r="A26" s="74" t="s">
        <v>203</v>
      </c>
      <c r="B26" s="29">
        <v>67</v>
      </c>
    </row>
    <row r="27" spans="1:2" ht="15.75">
      <c r="A27" s="74" t="s">
        <v>204</v>
      </c>
      <c r="B27" s="29">
        <v>69</v>
      </c>
    </row>
    <row r="28" spans="1:2" ht="15.75">
      <c r="A28" s="74" t="s">
        <v>278</v>
      </c>
      <c r="B28" s="29">
        <v>109</v>
      </c>
    </row>
    <row r="29" spans="1:2" ht="15.75">
      <c r="A29" s="74" t="s">
        <v>205</v>
      </c>
      <c r="B29" s="29">
        <v>113</v>
      </c>
    </row>
    <row r="30" spans="1:2" ht="15.75">
      <c r="A30" s="74" t="s">
        <v>206</v>
      </c>
      <c r="B30" s="29">
        <v>137</v>
      </c>
    </row>
    <row r="31" spans="1:2" ht="15.75">
      <c r="A31" s="74" t="s">
        <v>207</v>
      </c>
      <c r="B31" s="29">
        <v>157</v>
      </c>
    </row>
    <row r="32" spans="1:2" ht="15.75">
      <c r="A32" s="74" t="s">
        <v>292</v>
      </c>
      <c r="B32" s="29">
        <v>7</v>
      </c>
    </row>
    <row r="33" spans="1:2" ht="15.75">
      <c r="A33" s="74" t="s">
        <v>293</v>
      </c>
      <c r="B33" s="29">
        <v>9</v>
      </c>
    </row>
    <row r="34" spans="1:2" ht="15.75">
      <c r="A34" s="74" t="s">
        <v>294</v>
      </c>
      <c r="B34" s="29">
        <v>13</v>
      </c>
    </row>
    <row r="35" spans="1:2" ht="15.75">
      <c r="A35" s="74" t="s">
        <v>295</v>
      </c>
      <c r="B35" s="29">
        <v>17</v>
      </c>
    </row>
    <row r="36" spans="1:2" ht="15.75">
      <c r="A36" s="74" t="s">
        <v>296</v>
      </c>
      <c r="B36" s="29">
        <v>19</v>
      </c>
    </row>
    <row r="37" spans="1:2" ht="15.75">
      <c r="A37" s="74" t="s">
        <v>297</v>
      </c>
      <c r="B37" s="29">
        <v>23</v>
      </c>
    </row>
    <row r="38" spans="1:2" ht="15.75">
      <c r="A38" s="74" t="s">
        <v>298</v>
      </c>
      <c r="B38" s="29">
        <v>27</v>
      </c>
    </row>
    <row r="39" spans="1:2" ht="15.75">
      <c r="A39" s="74" t="s">
        <v>299</v>
      </c>
      <c r="B39" s="29">
        <v>25</v>
      </c>
    </row>
    <row r="40" spans="1:2" ht="15.75">
      <c r="A40" s="74" t="s">
        <v>300</v>
      </c>
      <c r="B40" s="29">
        <v>29</v>
      </c>
    </row>
    <row r="41" spans="1:2" ht="15.75">
      <c r="A41" s="74" t="s">
        <v>301</v>
      </c>
      <c r="B41" s="29">
        <v>35</v>
      </c>
    </row>
    <row r="42" spans="1:2" ht="15.75">
      <c r="A42" s="74" t="s">
        <v>302</v>
      </c>
      <c r="B42" s="29">
        <v>39</v>
      </c>
    </row>
    <row r="43" spans="1:2" ht="15.75">
      <c r="A43" s="74" t="s">
        <v>303</v>
      </c>
      <c r="B43" s="29">
        <v>49</v>
      </c>
    </row>
    <row r="44" spans="1:2" ht="15.75">
      <c r="A44" s="74" t="s">
        <v>304</v>
      </c>
      <c r="B44" s="29">
        <v>45</v>
      </c>
    </row>
    <row r="45" spans="1:2" ht="15.75">
      <c r="A45" s="74" t="s">
        <v>305</v>
      </c>
      <c r="B45" s="29">
        <v>59</v>
      </c>
    </row>
    <row r="46" spans="1:2" ht="15.75">
      <c r="A46" s="74" t="s">
        <v>306</v>
      </c>
      <c r="B46" s="29">
        <v>61</v>
      </c>
    </row>
    <row r="47" spans="1:2" ht="15.75">
      <c r="A47" s="74" t="s">
        <v>307</v>
      </c>
      <c r="B47" s="29">
        <v>65</v>
      </c>
    </row>
    <row r="48" spans="1:2" ht="15.75">
      <c r="A48" s="74" t="s">
        <v>308</v>
      </c>
      <c r="B48" s="29">
        <v>75</v>
      </c>
    </row>
    <row r="49" spans="1:2" ht="15.75">
      <c r="A49" s="74" t="s">
        <v>309</v>
      </c>
      <c r="B49" s="29">
        <v>77</v>
      </c>
    </row>
    <row r="50" spans="1:2" ht="15.75">
      <c r="A50" s="74" t="s">
        <v>310</v>
      </c>
      <c r="B50" s="29">
        <v>79</v>
      </c>
    </row>
    <row r="51" spans="1:2" ht="15.75">
      <c r="A51" s="74" t="s">
        <v>311</v>
      </c>
      <c r="B51" s="29">
        <v>81</v>
      </c>
    </row>
    <row r="52" spans="1:2" ht="15.75">
      <c r="A52" s="74" t="s">
        <v>312</v>
      </c>
      <c r="B52" s="29">
        <v>83</v>
      </c>
    </row>
    <row r="53" spans="1:2" ht="15.75">
      <c r="A53" s="74" t="s">
        <v>313</v>
      </c>
      <c r="B53" s="29">
        <v>91</v>
      </c>
    </row>
    <row r="54" spans="1:2" ht="15.75">
      <c r="A54" s="74" t="s">
        <v>314</v>
      </c>
      <c r="B54" s="29">
        <v>93</v>
      </c>
    </row>
    <row r="55" spans="1:2" ht="15.75">
      <c r="A55" s="74" t="s">
        <v>315</v>
      </c>
      <c r="B55" s="29">
        <v>95</v>
      </c>
    </row>
    <row r="56" spans="1:2" ht="15.75">
      <c r="A56" s="74" t="s">
        <v>316</v>
      </c>
      <c r="B56" s="29">
        <v>97</v>
      </c>
    </row>
    <row r="57" spans="1:2" ht="15.75">
      <c r="A57" s="74" t="s">
        <v>317</v>
      </c>
      <c r="B57" s="29">
        <v>99</v>
      </c>
    </row>
    <row r="58" spans="1:2" ht="15.75">
      <c r="A58" s="74" t="s">
        <v>318</v>
      </c>
      <c r="B58" s="29">
        <v>101</v>
      </c>
    </row>
    <row r="59" spans="1:2" ht="15.75">
      <c r="A59" s="74" t="s">
        <v>319</v>
      </c>
      <c r="B59" s="29">
        <v>103</v>
      </c>
    </row>
    <row r="60" spans="1:2" ht="15.75">
      <c r="A60" s="74" t="s">
        <v>320</v>
      </c>
      <c r="B60" s="29">
        <v>105</v>
      </c>
    </row>
    <row r="61" spans="1:2" ht="15.75">
      <c r="A61" s="74" t="s">
        <v>321</v>
      </c>
      <c r="B61" s="29">
        <v>107</v>
      </c>
    </row>
    <row r="62" spans="1:2" ht="15.75">
      <c r="A62" s="74" t="s">
        <v>322</v>
      </c>
      <c r="B62" s="29">
        <v>115</v>
      </c>
    </row>
    <row r="63" spans="1:2" ht="15.75">
      <c r="A63" s="74" t="s">
        <v>323</v>
      </c>
      <c r="B63" s="29">
        <v>117</v>
      </c>
    </row>
    <row r="64" spans="1:2" ht="15.75">
      <c r="A64" s="74" t="s">
        <v>324</v>
      </c>
      <c r="B64" s="29">
        <v>119</v>
      </c>
    </row>
    <row r="65" spans="1:2" ht="15.75">
      <c r="A65" s="74" t="s">
        <v>325</v>
      </c>
      <c r="B65" s="29">
        <v>121</v>
      </c>
    </row>
    <row r="66" spans="1:2" ht="15.75">
      <c r="A66" s="74" t="s">
        <v>326</v>
      </c>
      <c r="B66" s="29">
        <v>125</v>
      </c>
    </row>
    <row r="67" spans="1:2" ht="15.75">
      <c r="A67" s="74" t="s">
        <v>327</v>
      </c>
      <c r="B67" s="29">
        <v>129</v>
      </c>
    </row>
    <row r="68" spans="1:2" ht="15.75">
      <c r="A68" s="74" t="s">
        <v>328</v>
      </c>
      <c r="B68" s="29">
        <v>131</v>
      </c>
    </row>
    <row r="69" spans="1:2" ht="15.75">
      <c r="A69" s="74" t="s">
        <v>329</v>
      </c>
      <c r="B69" s="29">
        <v>135</v>
      </c>
    </row>
    <row r="70" spans="1:2" ht="15.75">
      <c r="A70" s="74" t="s">
        <v>330</v>
      </c>
      <c r="B70" s="29">
        <v>139</v>
      </c>
    </row>
    <row r="71" spans="1:2" ht="15.75">
      <c r="A71" s="74" t="s">
        <v>331</v>
      </c>
      <c r="B71" s="29">
        <v>143</v>
      </c>
    </row>
    <row r="72" spans="1:2" ht="15.75">
      <c r="A72" s="74" t="s">
        <v>332</v>
      </c>
      <c r="B72" s="29">
        <v>145</v>
      </c>
    </row>
    <row r="73" spans="1:2" ht="15.75">
      <c r="A73" s="74" t="s">
        <v>333</v>
      </c>
      <c r="B73" s="29">
        <v>149</v>
      </c>
    </row>
    <row r="74" spans="1:2" ht="15.75">
      <c r="A74" s="74" t="s">
        <v>334</v>
      </c>
      <c r="B74" s="29">
        <v>151</v>
      </c>
    </row>
    <row r="75" spans="1:2" ht="15.75">
      <c r="A75" s="74" t="s">
        <v>335</v>
      </c>
      <c r="B75" s="29">
        <v>155</v>
      </c>
    </row>
    <row r="76" spans="1:2" ht="15.75">
      <c r="A76" s="74" t="s">
        <v>336</v>
      </c>
      <c r="B76" s="29">
        <v>163</v>
      </c>
    </row>
    <row r="77" spans="1:2" ht="15.75">
      <c r="A77" s="74" t="s">
        <v>337</v>
      </c>
      <c r="B77" s="29">
        <v>177</v>
      </c>
    </row>
    <row r="78" spans="1:2" ht="15.75">
      <c r="A78" s="74" t="s">
        <v>338</v>
      </c>
      <c r="B78" s="29">
        <v>89</v>
      </c>
    </row>
    <row r="79" spans="1:2" ht="15.75">
      <c r="A79" s="74" t="s">
        <v>339</v>
      </c>
      <c r="B79" s="29">
        <v>123</v>
      </c>
    </row>
    <row r="80" spans="1:2" ht="15.75">
      <c r="A80" s="74" t="s">
        <v>208</v>
      </c>
      <c r="B80" s="29">
        <v>33</v>
      </c>
    </row>
    <row r="81" spans="1:2" ht="15.75">
      <c r="A81" s="74" t="s">
        <v>209</v>
      </c>
      <c r="B81" s="29">
        <v>11</v>
      </c>
    </row>
    <row r="82" spans="1:2" ht="15.75">
      <c r="A82" s="74" t="s">
        <v>210</v>
      </c>
      <c r="B82" s="29">
        <v>161</v>
      </c>
    </row>
    <row r="83" spans="1:2" ht="15.75">
      <c r="A83" s="74" t="s">
        <v>211</v>
      </c>
      <c r="B83" s="29">
        <v>173</v>
      </c>
    </row>
    <row r="84" spans="1:2" ht="15.75">
      <c r="A84" s="74" t="s">
        <v>212</v>
      </c>
      <c r="B84" s="29">
        <v>175</v>
      </c>
    </row>
    <row r="85" spans="1:2" ht="15.75">
      <c r="A85" s="147" t="s">
        <v>113</v>
      </c>
      <c r="B85" s="148">
        <v>197</v>
      </c>
    </row>
    <row r="86" spans="1:2" ht="15.75">
      <c r="A86" s="147" t="s">
        <v>93</v>
      </c>
      <c r="B86" s="148">
        <v>199</v>
      </c>
    </row>
    <row r="87" spans="1:2" ht="32.25" thickBot="1">
      <c r="A87" s="30" t="s">
        <v>225</v>
      </c>
      <c r="B87" s="31">
        <v>999</v>
      </c>
    </row>
  </sheetData>
  <sheetProtection password="EC45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SvetaPet</dc:creator>
  <cp:keywords/>
  <dc:description/>
  <cp:lastModifiedBy>SvetaPet</cp:lastModifiedBy>
  <cp:lastPrinted>2017-07-13T13:33:43Z</cp:lastPrinted>
  <dcterms:created xsi:type="dcterms:W3CDTF">2004-03-24T19:37:04Z</dcterms:created>
  <dcterms:modified xsi:type="dcterms:W3CDTF">2017-07-13T13:36:12Z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-818911992</vt:i4>
  </property>
  <property fmtid="{D5CDD505-2E9C-101B-9397-08002B2CF9AE}" pid="3" name="_EmailSubject">
    <vt:lpwstr/>
  </property>
  <property fmtid="{D5CDD505-2E9C-101B-9397-08002B2CF9AE}" pid="4" name="_AuthorEmail">
    <vt:lpwstr>MarshalE@cdep.ru</vt:lpwstr>
  </property>
  <property fmtid="{D5CDD505-2E9C-101B-9397-08002B2CF9AE}" pid="5" name="_AuthorEmailDisplayName">
    <vt:lpwstr>Маршал Екатерина Ивановна</vt:lpwstr>
  </property>
  <property fmtid="{D5CDD505-2E9C-101B-9397-08002B2CF9AE}" pid="6" name="_ReviewingToolsShownOnce">
    <vt:lpwstr/>
  </property>
</Properties>
</file>